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500"/>
  </bookViews>
  <sheets>
    <sheet name="Planilha_Modelo_CDHU_" sheetId="1" r:id="rId1"/>
    <sheet name="Cronograma Físico - Financeiro" sheetId="3" r:id="rId2"/>
  </sheets>
  <definedNames>
    <definedName name="_xlnm.Print_Area" localSheetId="1">'Cronograma Físico - Financeiro'!$B$1:$O$37</definedName>
    <definedName name="_xlnm.Print_Area" localSheetId="0">Planilha_Modelo_CDHU_!$A$1:$M$49</definedName>
  </definedNames>
  <calcPr calcId="144525"/>
</workbook>
</file>

<file path=xl/sharedStrings.xml><?xml version="1.0" encoding="utf-8"?>
<sst xmlns="http://schemas.openxmlformats.org/spreadsheetml/2006/main" count="128" uniqueCount="67">
  <si>
    <t xml:space="preserve">OBRA: INFRAESTRUTURA URBANA COM RECAPEAMENTO ASFÁLTICO DE VIAS DA ÁREA CENTRAL </t>
  </si>
  <si>
    <t>FONTE : CDHU 188                             COM DESONERAÇÃO                         DATA - BASE: 11/2022                      BDI: 25%</t>
  </si>
  <si>
    <r>
      <rPr>
        <b/>
        <sz val="12"/>
        <color rgb="FF000000"/>
        <rFont val="Arial"/>
        <charset val="1"/>
      </rPr>
      <t xml:space="preserve">LEIS SOCIAIS: </t>
    </r>
    <r>
      <rPr>
        <b/>
        <sz val="11"/>
        <color rgb="FF000000"/>
        <rFont val="Arial"/>
        <charset val="1"/>
      </rPr>
      <t>97,78%</t>
    </r>
  </si>
  <si>
    <t>END.: RUAS: CINCO DE NOVEMBRO, AMÉRICO BRASILIENSE, TENENTE ALMEIDA, JOSÉ MARTINS PERCHES, CORONEL BATISTA</t>
  </si>
  <si>
    <t>PLANILHA ORÇAMENTÁRIA</t>
  </si>
  <si>
    <t xml:space="preserve">                                                                                                                                                                                   </t>
  </si>
  <si>
    <t>ITEM</t>
  </si>
  <si>
    <t>FONTE</t>
  </si>
  <si>
    <t>CÓDIGO</t>
  </si>
  <si>
    <t>DESCRIÇÃO</t>
  </si>
  <si>
    <t>UNID.</t>
  </si>
  <si>
    <t>QUANT.</t>
  </si>
  <si>
    <t>VALOR UNITÁRIO</t>
  </si>
  <si>
    <t>VALOR C/ BDI 25,00%</t>
  </si>
  <si>
    <t>TOTAL</t>
  </si>
  <si>
    <t>SERVIÇOS PRELIMINARES</t>
  </si>
  <si>
    <t>1.1</t>
  </si>
  <si>
    <t>CDHU</t>
  </si>
  <si>
    <t>02.08.020</t>
  </si>
  <si>
    <t>Placa de identificação para obra (2,5 m x 1,00 m)</t>
  </si>
  <si>
    <t>m²</t>
  </si>
  <si>
    <t xml:space="preserve">RECAPEAMENTO ASFÁLTICO </t>
  </si>
  <si>
    <t>2.1</t>
  </si>
  <si>
    <t>RUA CINCO DE NOVEMBRO</t>
  </si>
  <si>
    <t>2.1.1</t>
  </si>
  <si>
    <t>54.01.410</t>
  </si>
  <si>
    <t>Varrição de pavimento para recapeamento</t>
  </si>
  <si>
    <t>2.1.2</t>
  </si>
  <si>
    <t>54.03.230</t>
  </si>
  <si>
    <t>Imprimação betuminosa ligante</t>
  </si>
  <si>
    <t>2.1.3</t>
  </si>
  <si>
    <t>54.03.210</t>
  </si>
  <si>
    <t>Camada de rolamento em concreto betuminoso usinado quente - CBUQ (3,5 cm)</t>
  </si>
  <si>
    <t>m³</t>
  </si>
  <si>
    <t>2.2</t>
  </si>
  <si>
    <t xml:space="preserve"> RUA AMÉRICO BRASILIENSE</t>
  </si>
  <si>
    <t>2.2.1</t>
  </si>
  <si>
    <t>2.2.2</t>
  </si>
  <si>
    <t>2.2.3</t>
  </si>
  <si>
    <t>2.3</t>
  </si>
  <si>
    <t>RUA TENENTE ALMEIDA</t>
  </si>
  <si>
    <t>2.3.1</t>
  </si>
  <si>
    <t>2.3.2</t>
  </si>
  <si>
    <t>2.3.3</t>
  </si>
  <si>
    <t>2.4</t>
  </si>
  <si>
    <t xml:space="preserve"> RUA JOSÉ MARTINS PERCHES</t>
  </si>
  <si>
    <t>2.4.1</t>
  </si>
  <si>
    <t>2.4.2</t>
  </si>
  <si>
    <t>2.4.3</t>
  </si>
  <si>
    <t>2.5</t>
  </si>
  <si>
    <t>RUA CORONEL BATISTA</t>
  </si>
  <si>
    <t>2.5.1</t>
  </si>
  <si>
    <t>2.5.2</t>
  </si>
  <si>
    <t>2.5.3</t>
  </si>
  <si>
    <t>TOTAL GERAL (com BDI 25,00%)</t>
  </si>
  <si>
    <t>Pilar do Sul, 09 de Janeiro de 2023</t>
  </si>
  <si>
    <t>CRONOGRAMA FÍSICO -FINANCEIRO</t>
  </si>
  <si>
    <r>
      <t xml:space="preserve">OBRA: </t>
    </r>
    <r>
      <rPr>
        <sz val="10"/>
        <color rgb="FF000000"/>
        <rFont val="Arial"/>
        <charset val="1"/>
      </rPr>
      <t xml:space="preserve">RECAPEAMENTO ASFÁLTICO - RUAS DO CENTRO </t>
    </r>
  </si>
  <si>
    <r>
      <rPr>
        <b/>
        <sz val="10"/>
        <color rgb="FF000000"/>
        <rFont val="Arial"/>
        <charset val="1"/>
      </rPr>
      <t>L.S.: 97,78</t>
    </r>
    <r>
      <rPr>
        <sz val="10"/>
        <color rgb="FF000000"/>
        <rFont val="Arial"/>
        <charset val="1"/>
      </rPr>
      <t xml:space="preserve">% </t>
    </r>
    <r>
      <rPr>
        <b/>
        <sz val="10"/>
        <color rgb="FF000000"/>
        <rFont val="Arial"/>
        <charset val="1"/>
      </rPr>
      <t xml:space="preserve"> </t>
    </r>
    <r>
      <rPr>
        <sz val="10"/>
        <color rgb="FF000000"/>
        <rFont val="Arial"/>
        <charset val="1"/>
      </rPr>
      <t xml:space="preserve">                                                                                 </t>
    </r>
    <r>
      <rPr>
        <b/>
        <sz val="10"/>
        <color rgb="FF000000"/>
        <rFont val="Arial"/>
        <charset val="1"/>
      </rPr>
      <t>FONTE:</t>
    </r>
    <r>
      <rPr>
        <sz val="10"/>
        <color rgb="FF000000"/>
        <rFont val="Arial"/>
        <charset val="1"/>
      </rPr>
      <t xml:space="preserve"> CDHU: 188 COM DESONERAÇÃO                                       </t>
    </r>
    <r>
      <rPr>
        <b/>
        <sz val="10"/>
        <color rgb="FF000000"/>
        <rFont val="Arial"/>
        <charset val="1"/>
      </rPr>
      <t xml:space="preserve">BDI: </t>
    </r>
    <r>
      <rPr>
        <sz val="10"/>
        <color rgb="FF000000"/>
        <rFont val="Arial"/>
        <charset val="1"/>
      </rPr>
      <t>25,00%</t>
    </r>
  </si>
  <si>
    <t>ETAPA</t>
  </si>
  <si>
    <t>1º MÊS</t>
  </si>
  <si>
    <t>2º MÊS</t>
  </si>
  <si>
    <t>3º MÊS</t>
  </si>
  <si>
    <t>TOTAL POR SERVIÇOS</t>
  </si>
  <si>
    <t>VALOR</t>
  </si>
  <si>
    <t>%</t>
  </si>
  <si>
    <t>Pilar do Sul, 09 de Janeiro de 2023.</t>
  </si>
</sst>
</file>

<file path=xl/styles.xml><?xml version="1.0" encoding="utf-8"?>
<styleSheet xmlns="http://schemas.openxmlformats.org/spreadsheetml/2006/main">
  <numFmts count="9">
    <numFmt numFmtId="176" formatCode="_-&quot;R$&quot;\ * #,##0_-;\-&quot;R$&quot;\ * #,##0_-;_-&quot;R$&quot;\ * &quot;-&quot;_-;_-@_-"/>
    <numFmt numFmtId="177" formatCode="_-* #,##0_-;\-* #,##0_-;_-* &quot;-&quot;_-;_-@_-"/>
    <numFmt numFmtId="178" formatCode="_-* #,##0.00_-;\-* #,##0.00_-;_-* \-??_-;_-@_-"/>
    <numFmt numFmtId="179" formatCode="&quot;R$ &quot;#,##0.00;&quot;-R$ &quot;#,##0.00"/>
    <numFmt numFmtId="180" formatCode="_-* #,##0.00_-;\-* #,##0.00_-;_-* &quot;-&quot;??_-;_-@_-"/>
    <numFmt numFmtId="181" formatCode="_(* #,##0.00_);_(* \(#,##0.00\);_(* \-??_);_(@_)"/>
    <numFmt numFmtId="182" formatCode="_-&quot;R$&quot;\ * #,##0.00_-;\-&quot;R$&quot;\ * #,##0.00_-;_-&quot;R$&quot;\ * &quot;-&quot;??_-;_-@_-"/>
    <numFmt numFmtId="183" formatCode="&quot;R$&quot;\ #,##0.00"/>
    <numFmt numFmtId="184" formatCode="&quot;R$ &quot;#,##0.00"/>
  </numFmts>
  <fonts count="35">
    <font>
      <sz val="11"/>
      <color rgb="FF000000"/>
      <name val="Calibri"/>
      <charset val="1"/>
    </font>
    <font>
      <sz val="14"/>
      <color rgb="FF000000"/>
      <name val="Arial"/>
      <charset val="1"/>
    </font>
    <font>
      <b/>
      <sz val="11"/>
      <color rgb="FF000000"/>
      <name val="Arial"/>
      <charset val="1"/>
    </font>
    <font>
      <b/>
      <sz val="10"/>
      <color rgb="FF000000"/>
      <name val="Arial"/>
      <charset val="1"/>
    </font>
    <font>
      <b/>
      <sz val="13"/>
      <color rgb="FF000000"/>
      <name val="Arial"/>
      <charset val="1"/>
    </font>
    <font>
      <b/>
      <sz val="12"/>
      <color rgb="FF000000"/>
      <name val="Arial"/>
      <charset val="1"/>
    </font>
    <font>
      <b/>
      <sz val="11"/>
      <name val="Arial"/>
      <charset val="1"/>
    </font>
    <font>
      <sz val="11"/>
      <name val="Arial"/>
      <charset val="1"/>
    </font>
    <font>
      <sz val="13"/>
      <name val="Arial"/>
      <charset val="1"/>
    </font>
    <font>
      <sz val="10"/>
      <color rgb="FF000000"/>
      <name val="MS Sans Serif"/>
      <charset val="1"/>
    </font>
    <font>
      <b/>
      <sz val="10"/>
      <color rgb="FF000000"/>
      <name val="MS Sans Serif"/>
      <charset val="1"/>
    </font>
    <font>
      <sz val="11"/>
      <color rgb="FF000000"/>
      <name val="Arial"/>
      <charset val="1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9.85"/>
      <color rgb="FF000000"/>
      <name val="Times New Roman"/>
      <charset val="1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0"/>
      <name val="MS Sans Serif"/>
      <charset val="1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rgb="FF000000"/>
      <name val="Arial"/>
      <charset val="1"/>
    </font>
  </fonts>
  <fills count="39">
    <fill>
      <patternFill patternType="none"/>
    </fill>
    <fill>
      <patternFill patternType="gray125"/>
    </fill>
    <fill>
      <patternFill patternType="solid">
        <fgColor rgb="FFB2B2B2"/>
        <bgColor rgb="FF999999"/>
      </patternFill>
    </fill>
    <fill>
      <patternFill patternType="solid">
        <fgColor theme="0"/>
        <bgColor rgb="FFFF0000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F0F0F0"/>
      </patternFill>
    </fill>
    <fill>
      <patternFill patternType="solid">
        <fgColor rgb="FFEEEEEE"/>
        <bgColor rgb="FFF0F0F0"/>
      </patternFill>
    </fill>
    <fill>
      <patternFill patternType="solid">
        <fgColor rgb="FFCCCCCC"/>
        <bgColor rgb="FFCCCC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180" fontId="13" fillId="0" borderId="0" applyFont="0" applyFill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7" fillId="14" borderId="28" applyNumberFormat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20" fillId="0" borderId="0"/>
    <xf numFmtId="0" fontId="14" fillId="20" borderId="0" applyNumberFormat="0" applyBorder="0" applyAlignment="0" applyProtection="0">
      <alignment vertical="center"/>
    </xf>
    <xf numFmtId="182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4" borderId="31" applyNumberFormat="0" applyFont="0" applyAlignment="0" applyProtection="0">
      <alignment vertical="center"/>
    </xf>
    <xf numFmtId="0" fontId="9" fillId="0" borderId="0"/>
    <xf numFmtId="0" fontId="1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9" borderId="30" applyNumberFormat="0" applyAlignment="0" applyProtection="0">
      <alignment vertical="center"/>
    </xf>
    <xf numFmtId="0" fontId="33" fillId="27" borderId="35" applyNumberFormat="0" applyAlignment="0" applyProtection="0">
      <alignment vertical="center"/>
    </xf>
    <xf numFmtId="0" fontId="30" fillId="27" borderId="30" applyNumberFormat="0" applyAlignment="0" applyProtection="0">
      <alignment vertical="center"/>
    </xf>
    <xf numFmtId="0" fontId="27" fillId="0" borderId="32" applyNumberFormat="0" applyFill="0" applyAlignment="0" applyProtection="0">
      <alignment vertical="center"/>
    </xf>
    <xf numFmtId="0" fontId="9" fillId="0" borderId="0"/>
    <xf numFmtId="0" fontId="14" fillId="2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0" borderId="0" applyBorder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178" fontId="0" fillId="0" borderId="0" applyBorder="0" applyProtection="0"/>
    <xf numFmtId="178" fontId="0" fillId="0" borderId="0" applyBorder="0" applyProtection="0"/>
    <xf numFmtId="181" fontId="0" fillId="0" borderId="0" applyBorder="0" applyProtection="0"/>
  </cellStyleXfs>
  <cellXfs count="117">
    <xf numFmtId="0" fontId="0" fillId="0" borderId="0" xfId="0"/>
    <xf numFmtId="0" fontId="1" fillId="0" borderId="0" xfId="0" applyFont="1" applyBorder="1" applyAlignment="1">
      <alignment horizontal="center"/>
    </xf>
    <xf numFmtId="0" fontId="2" fillId="2" borderId="1" xfId="15" applyFont="1" applyFill="1" applyBorder="1" applyAlignment="1">
      <alignment horizontal="center" vertical="center"/>
    </xf>
    <xf numFmtId="0" fontId="2" fillId="2" borderId="2" xfId="15" applyFont="1" applyFill="1" applyBorder="1" applyAlignment="1">
      <alignment horizontal="center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2" fillId="4" borderId="8" xfId="8" applyFont="1" applyFill="1" applyBorder="1" applyAlignment="1">
      <alignment horizontal="center" vertical="center"/>
    </xf>
    <xf numFmtId="0" fontId="2" fillId="4" borderId="9" xfId="8" applyFont="1" applyFill="1" applyBorder="1" applyAlignment="1">
      <alignment horizontal="center" vertical="center"/>
    </xf>
    <xf numFmtId="0" fontId="2" fillId="4" borderId="10" xfId="8" applyFont="1" applyFill="1" applyBorder="1" applyAlignment="1">
      <alignment horizontal="center" vertical="center"/>
    </xf>
    <xf numFmtId="0" fontId="4" fillId="4" borderId="11" xfId="8" applyFont="1" applyFill="1" applyBorder="1" applyAlignment="1">
      <alignment horizontal="center" vertical="center"/>
    </xf>
    <xf numFmtId="0" fontId="0" fillId="0" borderId="0" xfId="0" applyBorder="1"/>
    <xf numFmtId="0" fontId="2" fillId="4" borderId="12" xfId="8" applyFont="1" applyFill="1" applyBorder="1" applyAlignment="1">
      <alignment horizontal="center" vertical="center"/>
    </xf>
    <xf numFmtId="0" fontId="2" fillId="4" borderId="11" xfId="8" applyFont="1" applyFill="1" applyBorder="1" applyAlignment="1">
      <alignment horizontal="center" vertical="center"/>
    </xf>
    <xf numFmtId="0" fontId="2" fillId="4" borderId="13" xfId="8" applyFont="1" applyFill="1" applyBorder="1" applyAlignment="1">
      <alignment horizontal="center" vertical="center"/>
    </xf>
    <xf numFmtId="0" fontId="2" fillId="4" borderId="14" xfId="8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5" borderId="7" xfId="8" applyFont="1" applyFill="1" applyBorder="1" applyAlignment="1">
      <alignment horizontal="center" vertical="center"/>
    </xf>
    <xf numFmtId="0" fontId="7" fillId="5" borderId="7" xfId="8" applyFont="1" applyFill="1" applyBorder="1" applyAlignment="1">
      <alignment horizontal="center" vertical="center"/>
    </xf>
    <xf numFmtId="183" fontId="8" fillId="5" borderId="11" xfId="8" applyNumberFormat="1" applyFont="1" applyFill="1" applyBorder="1" applyAlignment="1">
      <alignment horizontal="center" vertical="center"/>
    </xf>
    <xf numFmtId="10" fontId="8" fillId="5" borderId="11" xfId="8" applyNumberFormat="1" applyFont="1" applyFill="1" applyBorder="1" applyAlignment="1">
      <alignment horizontal="center" vertical="center"/>
    </xf>
    <xf numFmtId="0" fontId="6" fillId="5" borderId="11" xfId="8" applyFont="1" applyFill="1" applyBorder="1" applyAlignment="1">
      <alignment horizontal="center" vertical="center"/>
    </xf>
    <xf numFmtId="0" fontId="7" fillId="5" borderId="11" xfId="8" applyFont="1" applyFill="1" applyBorder="1" applyAlignment="1">
      <alignment horizontal="center" vertical="center"/>
    </xf>
    <xf numFmtId="183" fontId="8" fillId="5" borderId="7" xfId="8" applyNumberFormat="1" applyFont="1" applyFill="1" applyBorder="1" applyAlignment="1">
      <alignment horizontal="center" vertical="center"/>
    </xf>
    <xf numFmtId="10" fontId="8" fillId="5" borderId="7" xfId="8" applyNumberFormat="1" applyFont="1" applyFill="1" applyBorder="1" applyAlignment="1">
      <alignment horizontal="center" vertical="center"/>
    </xf>
    <xf numFmtId="0" fontId="7" fillId="5" borderId="15" xfId="8" applyFont="1" applyFill="1" applyBorder="1" applyAlignment="1">
      <alignment horizontal="center" vertical="center"/>
    </xf>
    <xf numFmtId="0" fontId="6" fillId="5" borderId="16" xfId="8" applyFont="1" applyFill="1" applyBorder="1" applyAlignment="1">
      <alignment horizontal="center" vertical="center"/>
    </xf>
    <xf numFmtId="184" fontId="8" fillId="5" borderId="7" xfId="8" applyNumberFormat="1" applyFont="1" applyFill="1" applyBorder="1" applyAlignment="1">
      <alignment vertical="center"/>
    </xf>
    <xf numFmtId="10" fontId="8" fillId="5" borderId="7" xfId="8" applyNumberFormat="1" applyFont="1" applyFill="1" applyBorder="1" applyAlignment="1">
      <alignment vertical="center"/>
    </xf>
    <xf numFmtId="183" fontId="5" fillId="4" borderId="15" xfId="8" applyNumberFormat="1" applyFont="1" applyFill="1" applyBorder="1" applyAlignment="1">
      <alignment horizontal="center" vertical="center"/>
    </xf>
    <xf numFmtId="10" fontId="2" fillId="4" borderId="15" xfId="8" applyNumberFormat="1" applyFont="1" applyFill="1" applyBorder="1" applyAlignment="1">
      <alignment horizontal="center" vertical="center"/>
    </xf>
    <xf numFmtId="183" fontId="5" fillId="4" borderId="11" xfId="8" applyNumberFormat="1" applyFont="1" applyFill="1" applyBorder="1" applyAlignment="1">
      <alignment horizontal="center" vertical="center"/>
    </xf>
    <xf numFmtId="10" fontId="2" fillId="4" borderId="11" xfId="8" applyNumberFormat="1" applyFont="1" applyFill="1" applyBorder="1" applyAlignment="1">
      <alignment horizontal="center" vertical="center"/>
    </xf>
    <xf numFmtId="0" fontId="7" fillId="0" borderId="0" xfId="8" applyFont="1" applyBorder="1" applyAlignment="1">
      <alignment horizontal="center"/>
    </xf>
    <xf numFmtId="0" fontId="2" fillId="2" borderId="17" xfId="15" applyFont="1" applyFill="1" applyBorder="1" applyAlignment="1">
      <alignment horizontal="center" vertical="center"/>
    </xf>
    <xf numFmtId="0" fontId="0" fillId="0" borderId="18" xfId="0" applyBorder="1"/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 wrapText="1"/>
    </xf>
    <xf numFmtId="4" fontId="5" fillId="4" borderId="15" xfId="8" applyNumberFormat="1" applyFont="1" applyFill="1" applyBorder="1" applyAlignment="1">
      <alignment horizontal="center" vertical="center" wrapText="1"/>
    </xf>
    <xf numFmtId="4" fontId="5" fillId="4" borderId="21" xfId="8" applyNumberFormat="1" applyFont="1" applyFill="1" applyBorder="1" applyAlignment="1">
      <alignment horizontal="center" vertical="center" wrapText="1"/>
    </xf>
    <xf numFmtId="4" fontId="5" fillId="4" borderId="11" xfId="8" applyNumberFormat="1" applyFont="1" applyFill="1" applyBorder="1" applyAlignment="1">
      <alignment horizontal="center" vertical="center" wrapText="1"/>
    </xf>
    <xf numFmtId="184" fontId="7" fillId="5" borderId="11" xfId="8" applyNumberFormat="1" applyFont="1" applyFill="1" applyBorder="1" applyAlignment="1">
      <alignment horizontal="center" vertical="center"/>
    </xf>
    <xf numFmtId="10" fontId="7" fillId="5" borderId="7" xfId="8" applyNumberFormat="1" applyFont="1" applyFill="1" applyBorder="1" applyAlignment="1">
      <alignment horizontal="center" vertical="center"/>
    </xf>
    <xf numFmtId="184" fontId="7" fillId="5" borderId="7" xfId="8" applyNumberFormat="1" applyFont="1" applyFill="1" applyBorder="1" applyAlignment="1">
      <alignment horizontal="center" vertical="center"/>
    </xf>
    <xf numFmtId="183" fontId="7" fillId="5" borderId="7" xfId="8" applyNumberFormat="1" applyFont="1" applyFill="1" applyBorder="1" applyAlignment="1">
      <alignment horizontal="center" vertical="center"/>
    </xf>
    <xf numFmtId="184" fontId="7" fillId="5" borderId="22" xfId="8" applyNumberFormat="1" applyFont="1" applyFill="1" applyBorder="1" applyAlignment="1">
      <alignment horizontal="center" vertical="center"/>
    </xf>
    <xf numFmtId="0" fontId="7" fillId="5" borderId="22" xfId="8" applyFont="1" applyFill="1" applyBorder="1" applyAlignment="1">
      <alignment horizontal="center" vertical="center"/>
    </xf>
    <xf numFmtId="184" fontId="7" fillId="5" borderId="15" xfId="8" applyNumberFormat="1" applyFont="1" applyFill="1" applyBorder="1" applyAlignment="1">
      <alignment horizontal="center" vertical="center"/>
    </xf>
    <xf numFmtId="10" fontId="7" fillId="5" borderId="22" xfId="8" applyNumberFormat="1" applyFont="1" applyFill="1" applyBorder="1" applyAlignment="1">
      <alignment horizontal="center" vertical="center"/>
    </xf>
    <xf numFmtId="0" fontId="0" fillId="0" borderId="7" xfId="0" applyBorder="1"/>
    <xf numFmtId="10" fontId="0" fillId="0" borderId="7" xfId="0" applyNumberFormat="1" applyBorder="1"/>
    <xf numFmtId="4" fontId="0" fillId="0" borderId="7" xfId="0" applyNumberFormat="1" applyBorder="1"/>
    <xf numFmtId="184" fontId="2" fillId="4" borderId="15" xfId="8" applyNumberFormat="1" applyFont="1" applyFill="1" applyBorder="1" applyAlignment="1">
      <alignment horizontal="center" vertical="center"/>
    </xf>
    <xf numFmtId="4" fontId="2" fillId="4" borderId="15" xfId="8" applyNumberFormat="1" applyFont="1" applyFill="1" applyBorder="1" applyAlignment="1">
      <alignment horizontal="center" vertical="center"/>
    </xf>
    <xf numFmtId="0" fontId="2" fillId="4" borderId="15" xfId="8" applyFont="1" applyFill="1" applyBorder="1" applyAlignment="1">
      <alignment horizontal="center" vertical="center"/>
    </xf>
    <xf numFmtId="184" fontId="2" fillId="4" borderId="11" xfId="8" applyNumberFormat="1" applyFont="1" applyFill="1" applyBorder="1" applyAlignment="1">
      <alignment horizontal="center" vertical="center"/>
    </xf>
    <xf numFmtId="4" fontId="2" fillId="4" borderId="11" xfId="8" applyNumberFormat="1" applyFont="1" applyFill="1" applyBorder="1" applyAlignment="1">
      <alignment horizontal="center" vertical="center"/>
    </xf>
    <xf numFmtId="184" fontId="0" fillId="0" borderId="0" xfId="0" applyNumberFormat="1"/>
    <xf numFmtId="184" fontId="7" fillId="0" borderId="0" xfId="8" applyNumberFormat="1" applyFont="1" applyBorder="1" applyAlignment="1">
      <alignment horizontal="center"/>
    </xf>
    <xf numFmtId="10" fontId="0" fillId="0" borderId="0" xfId="0" applyNumberFormat="1"/>
    <xf numFmtId="0" fontId="9" fillId="0" borderId="0" xfId="15" applyAlignment="1">
      <alignment vertical="center"/>
    </xf>
    <xf numFmtId="0" fontId="10" fillId="6" borderId="0" xfId="15" applyFont="1" applyFill="1"/>
    <xf numFmtId="0" fontId="10" fillId="0" borderId="0" xfId="15" applyFont="1"/>
    <xf numFmtId="0" fontId="9" fillId="0" borderId="0" xfId="15"/>
    <xf numFmtId="49" fontId="9" fillId="0" borderId="0" xfId="15" applyNumberFormat="1" applyAlignment="1">
      <alignment horizontal="center"/>
    </xf>
    <xf numFmtId="0" fontId="9" fillId="0" borderId="0" xfId="15" applyAlignment="1">
      <alignment horizontal="left" wrapText="1"/>
    </xf>
    <xf numFmtId="4" fontId="9" fillId="0" borderId="0" xfId="15" applyNumberFormat="1"/>
    <xf numFmtId="4" fontId="9" fillId="0" borderId="0" xfId="56" applyNumberFormat="1" applyFont="1" applyBorder="1" applyAlignment="1" applyProtection="1">
      <alignment horizontal="right" vertical="center"/>
    </xf>
    <xf numFmtId="0" fontId="11" fillId="0" borderId="23" xfId="15" applyFont="1" applyBorder="1"/>
    <xf numFmtId="0" fontId="11" fillId="0" borderId="24" xfId="15" applyFont="1" applyBorder="1"/>
    <xf numFmtId="49" fontId="11" fillId="0" borderId="24" xfId="15" applyNumberFormat="1" applyFont="1" applyBorder="1" applyAlignment="1">
      <alignment horizontal="center"/>
    </xf>
    <xf numFmtId="0" fontId="11" fillId="0" borderId="24" xfId="15" applyFont="1" applyBorder="1" applyAlignment="1">
      <alignment horizontal="left" wrapText="1"/>
    </xf>
    <xf numFmtId="4" fontId="11" fillId="0" borderId="24" xfId="15" applyNumberFormat="1" applyFont="1" applyBorder="1"/>
    <xf numFmtId="4" fontId="11" fillId="0" borderId="24" xfId="56" applyNumberFormat="1" applyFont="1" applyBorder="1" applyAlignment="1" applyProtection="1">
      <alignment horizontal="right" vertical="center"/>
    </xf>
    <xf numFmtId="0" fontId="2" fillId="0" borderId="17" xfId="15" applyFont="1" applyBorder="1" applyAlignment="1">
      <alignment horizontal="left" vertical="center" wrapText="1"/>
    </xf>
    <xf numFmtId="49" fontId="2" fillId="0" borderId="1" xfId="15" applyNumberFormat="1" applyFont="1" applyBorder="1" applyAlignment="1">
      <alignment horizontal="left" vertical="center" wrapText="1"/>
    </xf>
    <xf numFmtId="0" fontId="11" fillId="0" borderId="25" xfId="15" applyFont="1" applyBorder="1"/>
    <xf numFmtId="0" fontId="2" fillId="0" borderId="0" xfId="15" applyFont="1" applyBorder="1" applyAlignment="1">
      <alignment vertical="center" wrapText="1"/>
    </xf>
    <xf numFmtId="49" fontId="2" fillId="0" borderId="0" xfId="15" applyNumberFormat="1" applyFont="1" applyBorder="1" applyAlignment="1">
      <alignment vertical="center" wrapText="1"/>
    </xf>
    <xf numFmtId="49" fontId="6" fillId="7" borderId="2" xfId="15" applyNumberFormat="1" applyFont="1" applyFill="1" applyBorder="1" applyAlignment="1">
      <alignment horizontal="center" vertical="center"/>
    </xf>
    <xf numFmtId="49" fontId="6" fillId="7" borderId="7" xfId="15" applyNumberFormat="1" applyFont="1" applyFill="1" applyBorder="1" applyAlignment="1">
      <alignment horizontal="center" vertical="center"/>
    </xf>
    <xf numFmtId="0" fontId="6" fillId="7" borderId="7" xfId="15" applyFont="1" applyFill="1" applyBorder="1" applyAlignment="1">
      <alignment horizontal="center" vertical="center" wrapText="1"/>
    </xf>
    <xf numFmtId="0" fontId="6" fillId="7" borderId="7" xfId="15" applyFont="1" applyFill="1" applyBorder="1" applyAlignment="1">
      <alignment horizontal="center" vertical="center"/>
    </xf>
    <xf numFmtId="4" fontId="6" fillId="7" borderId="7" xfId="56" applyNumberFormat="1" applyFont="1" applyFill="1" applyBorder="1" applyAlignment="1" applyProtection="1">
      <alignment horizontal="center" vertical="center"/>
    </xf>
    <xf numFmtId="4" fontId="6" fillId="7" borderId="7" xfId="56" applyNumberFormat="1" applyFont="1" applyFill="1" applyBorder="1" applyAlignment="1" applyProtection="1">
      <alignment horizontal="center" vertical="center" wrapText="1"/>
    </xf>
    <xf numFmtId="0" fontId="2" fillId="6" borderId="2" xfId="56" applyNumberFormat="1" applyFont="1" applyFill="1" applyBorder="1" applyAlignment="1" applyProtection="1">
      <alignment horizontal="center"/>
    </xf>
    <xf numFmtId="0" fontId="2" fillId="6" borderId="7" xfId="15" applyFont="1" applyFill="1" applyBorder="1" applyAlignment="1">
      <alignment horizontal="center" wrapText="1"/>
    </xf>
    <xf numFmtId="0" fontId="11" fillId="0" borderId="2" xfId="15" applyFont="1" applyBorder="1" applyAlignment="1">
      <alignment horizontal="center"/>
    </xf>
    <xf numFmtId="0" fontId="11" fillId="0" borderId="7" xfId="15" applyFont="1" applyBorder="1" applyAlignment="1">
      <alignment horizontal="center" vertical="center"/>
    </xf>
    <xf numFmtId="178" fontId="11" fillId="0" borderId="7" xfId="56" applyFont="1" applyBorder="1" applyAlignment="1" applyProtection="1">
      <alignment horizontal="right" vertical="center"/>
    </xf>
    <xf numFmtId="178" fontId="11" fillId="0" borderId="7" xfId="56" applyFont="1" applyBorder="1" applyAlignment="1" applyProtection="1">
      <alignment horizontal="left" vertical="center"/>
    </xf>
    <xf numFmtId="178" fontId="11" fillId="0" borderId="7" xfId="56" applyFont="1" applyBorder="1" applyAlignment="1" applyProtection="1">
      <alignment horizontal="center" vertical="center"/>
    </xf>
    <xf numFmtId="178" fontId="11" fillId="0" borderId="7" xfId="56" applyFont="1" applyBorder="1" applyAlignment="1" applyProtection="1">
      <alignment vertical="center"/>
    </xf>
    <xf numFmtId="0" fontId="11" fillId="0" borderId="7" xfId="15" applyFont="1" applyBorder="1" applyAlignment="1">
      <alignment horizontal="center" vertical="center" wrapText="1"/>
    </xf>
    <xf numFmtId="0" fontId="2" fillId="0" borderId="2" xfId="56" applyNumberFormat="1" applyFont="1" applyBorder="1" applyAlignment="1" applyProtection="1">
      <alignment horizontal="center"/>
    </xf>
    <xf numFmtId="0" fontId="2" fillId="0" borderId="7" xfId="15" applyFont="1" applyBorder="1" applyAlignment="1">
      <alignment horizontal="left" wrapText="1"/>
    </xf>
    <xf numFmtId="0" fontId="11" fillId="0" borderId="6" xfId="15" applyFont="1" applyBorder="1" applyAlignment="1">
      <alignment horizontal="center"/>
    </xf>
    <xf numFmtId="0" fontId="9" fillId="0" borderId="4" xfId="15" applyBorder="1"/>
    <xf numFmtId="0" fontId="11" fillId="0" borderId="26" xfId="15" applyFont="1" applyBorder="1" applyAlignment="1">
      <alignment horizontal="center" vertical="center" wrapText="1"/>
    </xf>
    <xf numFmtId="178" fontId="2" fillId="2" borderId="7" xfId="56" applyFont="1" applyFill="1" applyBorder="1" applyAlignment="1" applyProtection="1">
      <alignment horizontal="center" vertical="center"/>
    </xf>
    <xf numFmtId="0" fontId="11" fillId="0" borderId="25" xfId="15" applyFont="1" applyBorder="1" applyAlignment="1">
      <alignment horizontal="center" vertical="center"/>
    </xf>
    <xf numFmtId="4" fontId="11" fillId="0" borderId="27" xfId="15" applyNumberFormat="1" applyFont="1" applyBorder="1"/>
    <xf numFmtId="49" fontId="5" fillId="0" borderId="7" xfId="15" applyNumberFormat="1" applyFont="1" applyBorder="1" applyAlignment="1">
      <alignment horizontal="left" vertical="center" wrapText="1"/>
    </xf>
    <xf numFmtId="0" fontId="9" fillId="0" borderId="18" xfId="15" applyBorder="1"/>
    <xf numFmtId="49" fontId="2" fillId="0" borderId="13" xfId="56" applyNumberFormat="1" applyFont="1" applyBorder="1" applyAlignment="1" applyProtection="1">
      <alignment horizontal="center" vertical="center"/>
    </xf>
    <xf numFmtId="179" fontId="2" fillId="6" borderId="7" xfId="56" applyNumberFormat="1" applyFont="1" applyFill="1" applyBorder="1" applyAlignment="1" applyProtection="1">
      <alignment horizontal="center"/>
    </xf>
    <xf numFmtId="179" fontId="11" fillId="0" borderId="7" xfId="56" applyNumberFormat="1" applyFont="1" applyBorder="1" applyAlignment="1" applyProtection="1">
      <alignment horizontal="right" vertical="center"/>
    </xf>
    <xf numFmtId="184" fontId="2" fillId="6" borderId="7" xfId="56" applyNumberFormat="1" applyFont="1" applyFill="1" applyBorder="1" applyAlignment="1" applyProtection="1">
      <alignment horizontal="center"/>
    </xf>
    <xf numFmtId="184" fontId="2" fillId="0" borderId="7" xfId="56" applyNumberFormat="1" applyFont="1" applyBorder="1" applyAlignment="1" applyProtection="1">
      <alignment horizontal="right"/>
    </xf>
    <xf numFmtId="184" fontId="11" fillId="0" borderId="7" xfId="56" applyNumberFormat="1" applyFont="1" applyBorder="1" applyAlignment="1" applyProtection="1">
      <alignment horizontal="right" vertical="center"/>
    </xf>
    <xf numFmtId="0" fontId="11" fillId="0" borderId="20" xfId="15" applyFont="1" applyBorder="1" applyAlignment="1">
      <alignment horizontal="center"/>
    </xf>
    <xf numFmtId="184" fontId="2" fillId="2" borderId="7" xfId="56" applyNumberFormat="1" applyFont="1" applyFill="1" applyBorder="1" applyAlignment="1" applyProtection="1">
      <alignment horizontal="center"/>
    </xf>
  </cellXfs>
  <cellStyles count="5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Normal 3 2" xfId="8"/>
    <cellStyle name="20% - Ênfase 3" xfId="9" builtinId="38"/>
    <cellStyle name="Moeda" xfId="10" builtinId="4"/>
    <cellStyle name="Hyperlink seguido" xfId="11" builtinId="9"/>
    <cellStyle name="Hyperlink" xfId="12" builtinId="8"/>
    <cellStyle name="40% - Ênfase 2" xfId="13" builtinId="35"/>
    <cellStyle name="Observação" xfId="14" builtinId="10"/>
    <cellStyle name="Normal 2" xfId="15"/>
    <cellStyle name="40% - Ênfase 6" xfId="16" builtinId="51"/>
    <cellStyle name="Texto de Aviso" xfId="17" builtinId="11"/>
    <cellStyle name="Título" xfId="18" builtinId="15"/>
    <cellStyle name="Texto Explicativo" xfId="19" builtinId="53"/>
    <cellStyle name="Ênfase 3" xfId="20" builtinId="37"/>
    <cellStyle name="Título 1" xfId="21" builtinId="16"/>
    <cellStyle name="Ênfase 4" xfId="22" builtinId="41"/>
    <cellStyle name="Título 2" xfId="23" builtinId="17"/>
    <cellStyle name="Ênfase 5" xfId="24" builtinId="45"/>
    <cellStyle name="Título 3" xfId="25" builtinId="18"/>
    <cellStyle name="Ênfase 6" xfId="26" builtinId="49"/>
    <cellStyle name="Título 4" xfId="27" builtinId="19"/>
    <cellStyle name="Entrada" xfId="28" builtinId="20"/>
    <cellStyle name="Saída" xfId="29" builtinId="21"/>
    <cellStyle name="Cálculo" xfId="30" builtinId="22"/>
    <cellStyle name="Total" xfId="31" builtinId="25"/>
    <cellStyle name="Normal 2 3" xfId="32"/>
    <cellStyle name="40% - Ênfase 1" xfId="33" builtinId="31"/>
    <cellStyle name="Bom" xfId="34" builtinId="26"/>
    <cellStyle name="Ruim" xfId="35" builtinId="27"/>
    <cellStyle name="Neutro" xfId="36" builtinId="28"/>
    <cellStyle name="Moeda 2" xfId="37"/>
    <cellStyle name="20% - Ênfase 5" xfId="38" builtinId="46"/>
    <cellStyle name="Ênfase 1" xfId="39" builtinId="29"/>
    <cellStyle name="20% - Ênfase 1" xfId="40" builtinId="30"/>
    <cellStyle name="60% - Ênfase 1" xfId="41" builtinId="32"/>
    <cellStyle name="20% - Ênfase 6" xfId="42" builtinId="50"/>
    <cellStyle name="Ênfase 2" xfId="43" builtinId="33"/>
    <cellStyle name="20% - Ênfase 2" xfId="44" builtinId="34"/>
    <cellStyle name="60% - Ênfase 2" xfId="45" builtinId="36"/>
    <cellStyle name="40% - Ênfase 3" xfId="46" builtinId="39"/>
    <cellStyle name="60% - Ênfase 3" xfId="47" builtinId="40"/>
    <cellStyle name="20% - Ênfase 4" xfId="48" builtinId="42"/>
    <cellStyle name="60% - Ênfase 4" xfId="49" builtinId="44"/>
    <cellStyle name="40% - Ênfase 5" xfId="50" builtinId="47"/>
    <cellStyle name="60% - Ênfase 5" xfId="51" builtinId="48"/>
    <cellStyle name="60% - Ênfase 6" xfId="52" builtinId="52"/>
    <cellStyle name="Normal 2 2" xfId="53"/>
    <cellStyle name="Normal 2_3_-_PLANILHA_MODELO_e_Boletim_CPOS_157" xfId="54"/>
    <cellStyle name="Normal 3" xfId="55"/>
    <cellStyle name="Vírgula 2" xfId="56"/>
    <cellStyle name="Vírgula 2 3" xfId="57"/>
    <cellStyle name="Vírgula 3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0F0F0"/>
      <rgbColor rgb="00EEEEEE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44546A"/>
      <rgbColor rgb="00999999"/>
      <rgbColor rgb="00003366"/>
      <rgbColor rgb="00339966"/>
      <rgbColor rgb="00003300"/>
      <rgbColor rgb="00333300"/>
      <rgbColor rgb="00993300"/>
      <rgbColor rgb="00993366"/>
      <rgbColor rgb="003333CC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96870</xdr:colOff>
      <xdr:row>40</xdr:row>
      <xdr:rowOff>181334</xdr:rowOff>
    </xdr:from>
    <xdr:to>
      <xdr:col>3</xdr:col>
      <xdr:colOff>2990850</xdr:colOff>
      <xdr:row>46</xdr:row>
      <xdr:rowOff>133349</xdr:rowOff>
    </xdr:to>
    <xdr:sp>
      <xdr:nvSpPr>
        <xdr:cNvPr id="2" name="CustomShape 1"/>
        <xdr:cNvSpPr/>
      </xdr:nvSpPr>
      <xdr:spPr>
        <a:xfrm>
          <a:off x="1430020" y="9389745"/>
          <a:ext cx="3684905" cy="109474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7360" rIns="0" bIns="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" panose="020B0604020202020204"/>
            </a:rPr>
            <a:t>__________________________________</a:t>
          </a:r>
          <a:endParaRPr lang="pt-BR" sz="11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Arial" panose="020B0604020202020204"/>
            </a:rPr>
            <a:t>Eduardo Oliveira dos Santos Jr.</a:t>
          </a:r>
          <a:endParaRPr lang="pt-BR" sz="12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rial" panose="020B0604020202020204"/>
            </a:rPr>
            <a:t>Secretário de Obras, Infraestrutura</a:t>
          </a:r>
          <a:r>
            <a:rPr lang="pt-BR" sz="1200" b="0" strike="noStrike" spc="-1" baseline="0">
              <a:solidFill>
                <a:srgbClr val="000000"/>
              </a:solidFill>
              <a:latin typeface="Arial" panose="020B0604020202020204"/>
            </a:rPr>
            <a:t> e </a:t>
          </a:r>
          <a:r>
            <a:rPr lang="pt-BR" sz="1200" b="0" strike="noStrike" spc="-1">
              <a:solidFill>
                <a:srgbClr val="000000"/>
              </a:solidFill>
              <a:latin typeface="Arial" panose="020B0604020202020204"/>
            </a:rPr>
            <a:t> Urbanismo</a:t>
          </a:r>
          <a:endParaRPr lang="pt-BR" sz="12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" panose="020B0604020202020204"/>
            </a:rPr>
            <a:t>  </a:t>
          </a:r>
          <a:r>
            <a:rPr lang="pt-BR" sz="1100" b="0" strike="noStrike" spc="-1">
              <a:solidFill>
                <a:srgbClr val="000000"/>
              </a:solidFill>
              <a:latin typeface="Calibri" panose="020F0502020204030204"/>
            </a:rPr>
            <a:t> </a:t>
          </a:r>
          <a:endParaRPr lang="pt-BR" sz="11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0</xdr:col>
      <xdr:colOff>134280</xdr:colOff>
      <xdr:row>0</xdr:row>
      <xdr:rowOff>27360</xdr:rowOff>
    </xdr:from>
    <xdr:to>
      <xdr:col>4</xdr:col>
      <xdr:colOff>325440</xdr:colOff>
      <xdr:row>0</xdr:row>
      <xdr:rowOff>708120</xdr:rowOff>
    </xdr:to>
    <xdr:pic>
      <xdr:nvPicPr>
        <xdr:cNvPr id="3" name="Imagem 5"/>
        <xdr:cNvPicPr/>
      </xdr:nvPicPr>
      <xdr:blipFill>
        <a:blip r:embed="rId1"/>
        <a:stretch>
          <a:fillRect/>
        </a:stretch>
      </xdr:blipFill>
      <xdr:spPr>
        <a:xfrm>
          <a:off x="133985" y="27305"/>
          <a:ext cx="7763510" cy="680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3103845</xdr:colOff>
      <xdr:row>40</xdr:row>
      <xdr:rowOff>163725</xdr:rowOff>
    </xdr:from>
    <xdr:to>
      <xdr:col>6</xdr:col>
      <xdr:colOff>558870</xdr:colOff>
      <xdr:row>44</xdr:row>
      <xdr:rowOff>99585</xdr:rowOff>
    </xdr:to>
    <xdr:sp>
      <xdr:nvSpPr>
        <xdr:cNvPr id="4" name="CustomShape 1"/>
        <xdr:cNvSpPr/>
      </xdr:nvSpPr>
      <xdr:spPr>
        <a:xfrm>
          <a:off x="5227320" y="9371965"/>
          <a:ext cx="4646930" cy="6978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 algn="ctr">
            <a:lnSpc>
              <a:spcPct val="100000"/>
            </a:lnSpc>
          </a:pPr>
          <a:r>
            <a:rPr lang="pt-BR" sz="1300" b="0" strike="noStrike" spc="-1">
              <a:solidFill>
                <a:srgbClr val="000000"/>
              </a:solidFill>
              <a:latin typeface="Arial" panose="020B0604020202020204"/>
            </a:rPr>
            <a:t>____________________________________</a:t>
          </a:r>
          <a:r>
            <a:rPr lang="pt-BR" sz="1300" b="1" strike="noStrike" spc="-1">
              <a:solidFill>
                <a:srgbClr val="000000"/>
              </a:solidFill>
              <a:latin typeface="Arial" panose="020B0604020202020204"/>
            </a:rPr>
            <a:t> </a:t>
          </a:r>
          <a:endParaRPr lang="pt-BR" sz="13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000000"/>
              </a:solidFill>
              <a:latin typeface="Arial" panose="020B0604020202020204"/>
            </a:rPr>
            <a:t>Marco Aurélio Soares</a:t>
          </a:r>
          <a:endParaRPr lang="pt-BR" sz="12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200" b="0" strike="noStrike" spc="-1">
              <a:solidFill>
                <a:srgbClr val="000000"/>
              </a:solidFill>
              <a:latin typeface="Arial" panose="020B0604020202020204"/>
            </a:rPr>
            <a:t>Prefeito Municipal de Pilar do Sul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580320</xdr:colOff>
      <xdr:row>0</xdr:row>
      <xdr:rowOff>94680</xdr:rowOff>
    </xdr:from>
    <xdr:to>
      <xdr:col>11</xdr:col>
      <xdr:colOff>167696</xdr:colOff>
      <xdr:row>3</xdr:row>
      <xdr:rowOff>139320</xdr:rowOff>
    </xdr:to>
    <xdr:pic>
      <xdr:nvPicPr>
        <xdr:cNvPr id="7" name="Imagem 1"/>
        <xdr:cNvPicPr/>
      </xdr:nvPicPr>
      <xdr:blipFill>
        <a:blip r:embed="rId1"/>
        <a:stretch>
          <a:fillRect/>
        </a:stretch>
      </xdr:blipFill>
      <xdr:spPr>
        <a:xfrm>
          <a:off x="3818255" y="94615"/>
          <a:ext cx="6436360" cy="5873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303069</xdr:colOff>
      <xdr:row>33</xdr:row>
      <xdr:rowOff>33859</xdr:rowOff>
    </xdr:from>
    <xdr:to>
      <xdr:col>8</xdr:col>
      <xdr:colOff>493568</xdr:colOff>
      <xdr:row>37</xdr:row>
      <xdr:rowOff>103908</xdr:rowOff>
    </xdr:to>
    <xdr:sp>
      <xdr:nvSpPr>
        <xdr:cNvPr id="8" name="CustomShape 1"/>
        <xdr:cNvSpPr/>
      </xdr:nvSpPr>
      <xdr:spPr>
        <a:xfrm>
          <a:off x="4312920" y="6399530"/>
          <a:ext cx="3409950" cy="831850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7360" rIns="0" bIns="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" panose="020B0604020202020204"/>
            </a:rPr>
            <a:t>______________________________</a:t>
          </a:r>
          <a:endParaRPr lang="pt-BR" sz="11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 panose="020B0604020202020204"/>
            </a:rPr>
            <a:t>Eduardo Oliveira dos Santos Junior</a:t>
          </a:r>
          <a:endParaRPr lang="pt-BR" sz="11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" panose="020B0604020202020204"/>
            </a:rPr>
            <a:t>Secretário de Obras, Infraestrutura</a:t>
          </a:r>
          <a:r>
            <a:rPr lang="pt-BR" sz="1100" b="0" strike="noStrike" spc="-1" baseline="0">
              <a:solidFill>
                <a:srgbClr val="000000"/>
              </a:solidFill>
              <a:latin typeface="Arial" panose="020B0604020202020204"/>
            </a:rPr>
            <a:t> e </a:t>
          </a:r>
          <a:r>
            <a:rPr lang="pt-BR" sz="1100" b="0" strike="noStrike" spc="-1">
              <a:solidFill>
                <a:srgbClr val="000000"/>
              </a:solidFill>
              <a:latin typeface="Arial" panose="020B0604020202020204"/>
            </a:rPr>
            <a:t>Urbanismo</a:t>
          </a:r>
          <a:endParaRPr lang="pt-BR" sz="11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" panose="020B0604020202020204"/>
            </a:rPr>
            <a:t>  </a:t>
          </a:r>
          <a:r>
            <a:rPr lang="pt-BR" sz="1100" b="0" strike="noStrike" spc="-1">
              <a:solidFill>
                <a:srgbClr val="000000"/>
              </a:solidFill>
              <a:latin typeface="Calibri" panose="020F0502020204030204"/>
            </a:rPr>
            <a:t> </a:t>
          </a:r>
          <a:endParaRPr lang="pt-BR" sz="1100" b="0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8</xdr:col>
      <xdr:colOff>865908</xdr:colOff>
      <xdr:row>33</xdr:row>
      <xdr:rowOff>34637</xdr:rowOff>
    </xdr:from>
    <xdr:to>
      <xdr:col>12</xdr:col>
      <xdr:colOff>415635</xdr:colOff>
      <xdr:row>37</xdr:row>
      <xdr:rowOff>87369</xdr:rowOff>
    </xdr:to>
    <xdr:sp>
      <xdr:nvSpPr>
        <xdr:cNvPr id="5" name="CustomShape 1"/>
        <xdr:cNvSpPr/>
      </xdr:nvSpPr>
      <xdr:spPr>
        <a:xfrm>
          <a:off x="8094980" y="6400165"/>
          <a:ext cx="3178810" cy="814705"/>
        </a:xfrm>
        <a:prstGeom prst="rect">
          <a:avLst/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7360" tIns="27360" rIns="0" bIns="0">
          <a:noAutofit/>
        </a:bodyPr>
        <a:lstStyle/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" panose="020B0604020202020204"/>
            </a:rPr>
            <a:t>______________________________</a:t>
          </a:r>
          <a:endParaRPr lang="pt-BR" sz="11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 panose="020B0604020202020204"/>
            </a:rPr>
            <a:t>Marco</a:t>
          </a:r>
          <a:r>
            <a:rPr lang="pt-BR" sz="1100" b="1" strike="noStrike" spc="-1" baseline="0">
              <a:solidFill>
                <a:srgbClr val="000000"/>
              </a:solidFill>
              <a:latin typeface="Arial" panose="020B0604020202020204"/>
            </a:rPr>
            <a:t> Aurélio Soares </a:t>
          </a:r>
          <a:endParaRPr lang="pt-BR" sz="11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" panose="020B0604020202020204"/>
            </a:rPr>
            <a:t>Prefeito Municipal de Pilar do Sul - SP </a:t>
          </a:r>
          <a:endParaRPr lang="pt-BR" sz="1100" b="0" strike="noStrike" spc="-1">
            <a:latin typeface="Times New Roman" panose="02020603050405020304" pitchFamily="12"/>
          </a:endParaRPr>
        </a:p>
        <a:p>
          <a:pPr algn="ctr">
            <a:lnSpc>
              <a:spcPct val="100000"/>
            </a:lnSpc>
          </a:pPr>
          <a:r>
            <a:rPr lang="pt-BR" sz="1100" b="0" strike="noStrike" spc="-1">
              <a:solidFill>
                <a:srgbClr val="000000"/>
              </a:solidFill>
              <a:latin typeface="Arial" panose="020B0604020202020204"/>
            </a:rPr>
            <a:t>  </a:t>
          </a:r>
          <a:r>
            <a:rPr lang="pt-BR" sz="1100" b="0" strike="noStrike" spc="-1">
              <a:solidFill>
                <a:srgbClr val="000000"/>
              </a:solidFill>
              <a:latin typeface="Calibri" panose="020F0502020204030204"/>
            </a:rPr>
            <a:t> </a:t>
          </a:r>
          <a:endParaRPr lang="pt-BR" sz="1100" b="0" strike="noStrike" spc="-1">
            <a:latin typeface="Times New Roman" panose="02020603050405020304" pitchFamily="1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N39"/>
  <sheetViews>
    <sheetView tabSelected="1" zoomScalePageLayoutView="90" zoomScaleSheetLayoutView="90" workbookViewId="0">
      <selection activeCell="N41" sqref="N41"/>
    </sheetView>
  </sheetViews>
  <sheetFormatPr defaultColWidth="9.14285714285714" defaultRowHeight="15"/>
  <cols>
    <col min="1" max="1" width="9.14285714285714" style="68"/>
    <col min="2" max="2" width="10.8571428571429" style="68" customWidth="1"/>
    <col min="3" max="3" width="11.8571428571429" style="69" customWidth="1"/>
    <col min="4" max="4" width="81.7142857142857" style="70" customWidth="1"/>
    <col min="5" max="5" width="11" style="68" customWidth="1"/>
    <col min="6" max="6" width="15.1428571428571" style="71" customWidth="1"/>
    <col min="7" max="7" width="24.1428571428571" style="72" customWidth="1"/>
    <col min="8" max="8" width="12.7142857142857" style="72" customWidth="1"/>
    <col min="9" max="9" width="16.7142857142857" style="71" customWidth="1"/>
    <col min="10" max="11" width="11.5714285714286" style="68" hidden="1" customWidth="1"/>
    <col min="12" max="1024" width="9.14285714285714" style="68"/>
  </cols>
  <sheetData>
    <row r="1" ht="60" customHeight="1" spans="1:9">
      <c r="A1" s="73"/>
      <c r="B1" s="74"/>
      <c r="C1" s="75"/>
      <c r="D1" s="76"/>
      <c r="E1" s="74"/>
      <c r="F1" s="77"/>
      <c r="G1" s="78"/>
      <c r="H1" s="78"/>
      <c r="I1" s="106"/>
    </row>
    <row r="2" ht="26.25" customHeight="1" spans="1:12">
      <c r="A2" s="79" t="s">
        <v>0</v>
      </c>
      <c r="B2" s="79"/>
      <c r="C2" s="79"/>
      <c r="D2" s="79"/>
      <c r="E2" s="79"/>
      <c r="F2" s="79"/>
      <c r="G2" s="80" t="s">
        <v>1</v>
      </c>
      <c r="H2" s="80"/>
      <c r="I2" s="107" t="s">
        <v>2</v>
      </c>
      <c r="J2" s="107"/>
      <c r="L2" s="108"/>
    </row>
    <row r="3" ht="57" customHeight="1" spans="1:12">
      <c r="A3" s="79" t="s">
        <v>3</v>
      </c>
      <c r="B3" s="79"/>
      <c r="C3" s="79"/>
      <c r="D3" s="79"/>
      <c r="E3" s="79"/>
      <c r="F3" s="79"/>
      <c r="G3" s="80"/>
      <c r="H3" s="80"/>
      <c r="I3" s="107"/>
      <c r="J3" s="107"/>
      <c r="L3" s="108"/>
    </row>
    <row r="4" ht="12" customHeight="1" spans="1:9">
      <c r="A4" s="81"/>
      <c r="B4" s="82"/>
      <c r="C4" s="82"/>
      <c r="D4" s="82"/>
      <c r="E4" s="82"/>
      <c r="F4" s="82"/>
      <c r="G4" s="83"/>
      <c r="H4" s="83"/>
      <c r="I4" s="109"/>
    </row>
    <row r="5" ht="26.25" customHeight="1" spans="1:14">
      <c r="A5" s="37" t="s">
        <v>4</v>
      </c>
      <c r="B5" s="37"/>
      <c r="C5" s="37"/>
      <c r="D5" s="37"/>
      <c r="E5" s="37"/>
      <c r="F5" s="37"/>
      <c r="G5" s="37"/>
      <c r="H5" s="37"/>
      <c r="I5" s="37"/>
      <c r="N5" s="68" t="s">
        <v>5</v>
      </c>
    </row>
    <row r="6" s="65" customFormat="1" ht="37.5" customHeight="1" spans="1:9">
      <c r="A6" s="84" t="s">
        <v>6</v>
      </c>
      <c r="B6" s="85" t="s">
        <v>7</v>
      </c>
      <c r="C6" s="85" t="s">
        <v>8</v>
      </c>
      <c r="D6" s="86" t="s">
        <v>9</v>
      </c>
      <c r="E6" s="87" t="s">
        <v>10</v>
      </c>
      <c r="F6" s="88" t="s">
        <v>11</v>
      </c>
      <c r="G6" s="88" t="s">
        <v>12</v>
      </c>
      <c r="H6" s="89" t="s">
        <v>13</v>
      </c>
      <c r="I6" s="88" t="s">
        <v>14</v>
      </c>
    </row>
    <row r="7" s="66" customFormat="1" customHeight="1" spans="1:9">
      <c r="A7" s="90">
        <v>1</v>
      </c>
      <c r="B7" s="91" t="s">
        <v>15</v>
      </c>
      <c r="C7" s="91"/>
      <c r="D7" s="91"/>
      <c r="E7" s="91"/>
      <c r="F7" s="91"/>
      <c r="G7" s="91"/>
      <c r="H7" s="91"/>
      <c r="I7" s="110">
        <f>SUM(I8:I8)</f>
        <v>2757.4</v>
      </c>
    </row>
    <row r="8" spans="1:9">
      <c r="A8" s="92" t="s">
        <v>16</v>
      </c>
      <c r="B8" s="93" t="s">
        <v>17</v>
      </c>
      <c r="C8" s="94" t="s">
        <v>18</v>
      </c>
      <c r="D8" s="95" t="s">
        <v>19</v>
      </c>
      <c r="E8" s="96" t="s">
        <v>20</v>
      </c>
      <c r="F8" s="97">
        <v>2.5</v>
      </c>
      <c r="G8" s="97">
        <v>882.37</v>
      </c>
      <c r="H8" s="96">
        <f>G8*1.25</f>
        <v>1102.9625</v>
      </c>
      <c r="I8" s="111">
        <f>ROUND(H8,2)*F8</f>
        <v>2757.4</v>
      </c>
    </row>
    <row r="9" customHeight="1" spans="1:9">
      <c r="A9" s="92"/>
      <c r="B9" s="98"/>
      <c r="C9" s="98"/>
      <c r="D9" s="98"/>
      <c r="E9" s="98"/>
      <c r="F9" s="98"/>
      <c r="G9" s="98"/>
      <c r="H9" s="98"/>
      <c r="I9" s="98"/>
    </row>
    <row r="10" customHeight="1" spans="1:9">
      <c r="A10" s="90">
        <v>2</v>
      </c>
      <c r="B10" s="91" t="s">
        <v>21</v>
      </c>
      <c r="C10" s="91"/>
      <c r="D10" s="91"/>
      <c r="E10" s="91"/>
      <c r="F10" s="91"/>
      <c r="G10" s="91"/>
      <c r="H10" s="91"/>
      <c r="I10" s="112">
        <f>I11+I16+I21+I26+I31</f>
        <v>243169.8172325</v>
      </c>
    </row>
    <row r="11" s="66" customFormat="1" customHeight="1" spans="1:9">
      <c r="A11" s="99" t="s">
        <v>22</v>
      </c>
      <c r="B11" s="100" t="s">
        <v>23</v>
      </c>
      <c r="C11" s="100"/>
      <c r="D11" s="100"/>
      <c r="E11" s="100"/>
      <c r="F11" s="100"/>
      <c r="G11" s="100"/>
      <c r="H11" s="100"/>
      <c r="I11" s="113">
        <f>SUM(I12:I14)</f>
        <v>49077.123218</v>
      </c>
    </row>
    <row r="12" s="67" customFormat="1" ht="14.25" spans="1:9">
      <c r="A12" s="92" t="s">
        <v>24</v>
      </c>
      <c r="B12" s="93" t="s">
        <v>17</v>
      </c>
      <c r="C12" s="94" t="s">
        <v>25</v>
      </c>
      <c r="D12" s="95" t="s">
        <v>26</v>
      </c>
      <c r="E12" s="96" t="s">
        <v>20</v>
      </c>
      <c r="F12" s="96">
        <v>652.28</v>
      </c>
      <c r="G12" s="96">
        <v>0.67</v>
      </c>
      <c r="H12" s="96">
        <f>G12*1.25</f>
        <v>0.8375</v>
      </c>
      <c r="I12" s="114">
        <f>ROUND(H12,2)*F12</f>
        <v>547.9152</v>
      </c>
    </row>
    <row r="13" s="67" customFormat="1" ht="14.25" spans="1:9">
      <c r="A13" s="92" t="s">
        <v>27</v>
      </c>
      <c r="B13" s="93" t="s">
        <v>17</v>
      </c>
      <c r="C13" s="94" t="s">
        <v>28</v>
      </c>
      <c r="D13" s="95" t="s">
        <v>29</v>
      </c>
      <c r="E13" s="96" t="s">
        <v>20</v>
      </c>
      <c r="F13" s="96">
        <v>652.28</v>
      </c>
      <c r="G13" s="96">
        <v>7.51</v>
      </c>
      <c r="H13" s="96">
        <f>G13*1.25</f>
        <v>9.3875</v>
      </c>
      <c r="I13" s="114">
        <f t="shared" ref="I13:I14" si="0">ROUND(H13,2)*F13</f>
        <v>6124.9092</v>
      </c>
    </row>
    <row r="14" s="67" customFormat="1" ht="14.25" spans="1:9">
      <c r="A14" s="92" t="s">
        <v>30</v>
      </c>
      <c r="B14" s="93" t="s">
        <v>17</v>
      </c>
      <c r="C14" s="94" t="s">
        <v>31</v>
      </c>
      <c r="D14" s="95" t="s">
        <v>32</v>
      </c>
      <c r="E14" s="96" t="s">
        <v>33</v>
      </c>
      <c r="F14" s="96">
        <f>F12*0.035</f>
        <v>22.8298</v>
      </c>
      <c r="G14" s="96">
        <v>1485.93</v>
      </c>
      <c r="H14" s="96">
        <f>G14*1.25</f>
        <v>1857.4125</v>
      </c>
      <c r="I14" s="114">
        <f t="shared" si="0"/>
        <v>42404.298818</v>
      </c>
    </row>
    <row r="15" s="67" customFormat="1" ht="14.25" spans="1:9">
      <c r="A15" s="92"/>
      <c r="B15" s="101"/>
      <c r="C15" s="101"/>
      <c r="D15" s="101"/>
      <c r="E15" s="101"/>
      <c r="F15" s="101"/>
      <c r="G15" s="101"/>
      <c r="H15" s="101"/>
      <c r="I15" s="115"/>
    </row>
    <row r="16" customHeight="1" spans="1:9">
      <c r="A16" s="99" t="s">
        <v>34</v>
      </c>
      <c r="B16" s="100" t="s">
        <v>35</v>
      </c>
      <c r="C16" s="100"/>
      <c r="D16" s="100"/>
      <c r="E16" s="100"/>
      <c r="F16" s="100"/>
      <c r="G16" s="100"/>
      <c r="H16" s="100"/>
      <c r="I16" s="113">
        <f>SUM(I17:I19)</f>
        <v>40807.5662595</v>
      </c>
    </row>
    <row r="17" s="67" customFormat="1" ht="14.25" spans="1:9">
      <c r="A17" s="92" t="s">
        <v>36</v>
      </c>
      <c r="B17" s="93" t="s">
        <v>17</v>
      </c>
      <c r="C17" s="94" t="s">
        <v>25</v>
      </c>
      <c r="D17" s="95" t="s">
        <v>26</v>
      </c>
      <c r="E17" s="96" t="s">
        <v>20</v>
      </c>
      <c r="F17" s="96">
        <v>542.37</v>
      </c>
      <c r="G17" s="96">
        <v>0.67</v>
      </c>
      <c r="H17" s="96">
        <f>G17*1.25</f>
        <v>0.8375</v>
      </c>
      <c r="I17" s="114">
        <f>ROUND(H17,2)*F17</f>
        <v>455.5908</v>
      </c>
    </row>
    <row r="18" ht="14.1" customHeight="1" spans="1:9">
      <c r="A18" s="92" t="s">
        <v>37</v>
      </c>
      <c r="B18" s="93" t="s">
        <v>17</v>
      </c>
      <c r="C18" s="94" t="s">
        <v>28</v>
      </c>
      <c r="D18" s="95" t="s">
        <v>29</v>
      </c>
      <c r="E18" s="96" t="s">
        <v>20</v>
      </c>
      <c r="F18" s="96">
        <v>542.37</v>
      </c>
      <c r="G18" s="96">
        <v>7.51</v>
      </c>
      <c r="H18" s="96">
        <f>G18*1.25</f>
        <v>9.3875</v>
      </c>
      <c r="I18" s="114">
        <f t="shared" ref="I18:I19" si="1">ROUND(H18,2)*F18</f>
        <v>5092.8543</v>
      </c>
    </row>
    <row r="19" spans="1:9">
      <c r="A19" s="92" t="s">
        <v>38</v>
      </c>
      <c r="B19" s="93" t="s">
        <v>17</v>
      </c>
      <c r="C19" s="94" t="s">
        <v>31</v>
      </c>
      <c r="D19" s="95" t="s">
        <v>32</v>
      </c>
      <c r="E19" s="96" t="s">
        <v>33</v>
      </c>
      <c r="F19" s="96">
        <f>F17*0.035</f>
        <v>18.98295</v>
      </c>
      <c r="G19" s="96">
        <v>1485.93</v>
      </c>
      <c r="H19" s="96">
        <f>G19*1.25</f>
        <v>1857.4125</v>
      </c>
      <c r="I19" s="114">
        <f t="shared" si="1"/>
        <v>35259.1211595</v>
      </c>
    </row>
    <row r="20" spans="1:9">
      <c r="A20" s="92"/>
      <c r="B20" s="101"/>
      <c r="C20" s="101"/>
      <c r="D20" s="101"/>
      <c r="E20" s="101"/>
      <c r="F20" s="101"/>
      <c r="G20" s="101"/>
      <c r="H20" s="101"/>
      <c r="I20" s="115"/>
    </row>
    <row r="21" customHeight="1" spans="1:9">
      <c r="A21" s="99" t="s">
        <v>39</v>
      </c>
      <c r="B21" s="100" t="s">
        <v>40</v>
      </c>
      <c r="C21" s="100"/>
      <c r="D21" s="100"/>
      <c r="E21" s="100"/>
      <c r="F21" s="100"/>
      <c r="G21" s="100"/>
      <c r="H21" s="100"/>
      <c r="I21" s="113">
        <f>SUM(I22:I24)</f>
        <v>44303.1864605</v>
      </c>
    </row>
    <row r="22" spans="1:9">
      <c r="A22" s="92" t="s">
        <v>41</v>
      </c>
      <c r="B22" s="93" t="s">
        <v>17</v>
      </c>
      <c r="C22" s="94" t="s">
        <v>25</v>
      </c>
      <c r="D22" s="95" t="s">
        <v>26</v>
      </c>
      <c r="E22" s="96" t="s">
        <v>20</v>
      </c>
      <c r="F22" s="96">
        <v>588.83</v>
      </c>
      <c r="G22" s="96">
        <v>0.67</v>
      </c>
      <c r="H22" s="96">
        <f>G22*1.25</f>
        <v>0.8375</v>
      </c>
      <c r="I22" s="114">
        <f>ROUND(H22,2)*F22</f>
        <v>494.6172</v>
      </c>
    </row>
    <row r="23" spans="1:9">
      <c r="A23" s="92" t="s">
        <v>42</v>
      </c>
      <c r="B23" s="93" t="s">
        <v>17</v>
      </c>
      <c r="C23" s="94" t="s">
        <v>28</v>
      </c>
      <c r="D23" s="95" t="s">
        <v>29</v>
      </c>
      <c r="E23" s="96" t="s">
        <v>20</v>
      </c>
      <c r="F23" s="96">
        <v>588.83</v>
      </c>
      <c r="G23" s="96">
        <v>7.51</v>
      </c>
      <c r="H23" s="96">
        <f>G23*1.25</f>
        <v>9.3875</v>
      </c>
      <c r="I23" s="114">
        <f t="shared" ref="I23:I24" si="2">ROUND(H23,2)*F23</f>
        <v>5529.1137</v>
      </c>
    </row>
    <row r="24" spans="1:9">
      <c r="A24" s="92" t="s">
        <v>43</v>
      </c>
      <c r="B24" s="93" t="s">
        <v>17</v>
      </c>
      <c r="C24" s="94" t="s">
        <v>31</v>
      </c>
      <c r="D24" s="95" t="s">
        <v>32</v>
      </c>
      <c r="E24" s="96" t="s">
        <v>33</v>
      </c>
      <c r="F24" s="96">
        <f>F22*0.035</f>
        <v>20.60905</v>
      </c>
      <c r="G24" s="96">
        <v>1485.93</v>
      </c>
      <c r="H24" s="96">
        <f>G24*1.25</f>
        <v>1857.4125</v>
      </c>
      <c r="I24" s="114">
        <f t="shared" si="2"/>
        <v>38279.4555605</v>
      </c>
    </row>
    <row r="25" spans="1:9">
      <c r="A25" s="92"/>
      <c r="B25" s="101"/>
      <c r="C25" s="101"/>
      <c r="D25" s="101"/>
      <c r="E25" s="101"/>
      <c r="F25" s="101"/>
      <c r="G25" s="101"/>
      <c r="H25" s="101"/>
      <c r="I25" s="115"/>
    </row>
    <row r="26" customHeight="1" spans="1:9">
      <c r="A26" s="99" t="s">
        <v>44</v>
      </c>
      <c r="B26" s="100" t="s">
        <v>45</v>
      </c>
      <c r="C26" s="100"/>
      <c r="D26" s="100"/>
      <c r="E26" s="100"/>
      <c r="F26" s="100"/>
      <c r="G26" s="100"/>
      <c r="H26" s="100"/>
      <c r="I26" s="113">
        <f>SUM(I27:I29)</f>
        <v>88325.7301455</v>
      </c>
    </row>
    <row r="27" spans="1:9">
      <c r="A27" s="92" t="s">
        <v>46</v>
      </c>
      <c r="B27" s="93" t="s">
        <v>17</v>
      </c>
      <c r="C27" s="94" t="s">
        <v>25</v>
      </c>
      <c r="D27" s="95" t="s">
        <v>26</v>
      </c>
      <c r="E27" s="96" t="s">
        <v>20</v>
      </c>
      <c r="F27" s="96">
        <v>1173.93</v>
      </c>
      <c r="G27" s="96">
        <v>0.67</v>
      </c>
      <c r="H27" s="96">
        <f>G27*1.25</f>
        <v>0.8375</v>
      </c>
      <c r="I27" s="114">
        <f>ROUND(H27,2)*F27</f>
        <v>986.1012</v>
      </c>
    </row>
    <row r="28" spans="1:9">
      <c r="A28" s="92" t="s">
        <v>47</v>
      </c>
      <c r="B28" s="93" t="s">
        <v>17</v>
      </c>
      <c r="C28" s="94" t="s">
        <v>28</v>
      </c>
      <c r="D28" s="95" t="s">
        <v>29</v>
      </c>
      <c r="E28" s="96" t="s">
        <v>20</v>
      </c>
      <c r="F28" s="96">
        <v>1173.93</v>
      </c>
      <c r="G28" s="96">
        <v>7.51</v>
      </c>
      <c r="H28" s="96">
        <f>G28*1.25</f>
        <v>9.3875</v>
      </c>
      <c r="I28" s="114">
        <f t="shared" ref="I28:I29" si="3">ROUND(H28,2)*F28</f>
        <v>11023.2027</v>
      </c>
    </row>
    <row r="29" spans="1:9">
      <c r="A29" s="92" t="s">
        <v>48</v>
      </c>
      <c r="B29" s="93" t="s">
        <v>17</v>
      </c>
      <c r="C29" s="94" t="s">
        <v>31</v>
      </c>
      <c r="D29" s="95" t="s">
        <v>32</v>
      </c>
      <c r="E29" s="96" t="s">
        <v>33</v>
      </c>
      <c r="F29" s="96">
        <f>F27*0.035</f>
        <v>41.08755</v>
      </c>
      <c r="G29" s="96">
        <v>1485.93</v>
      </c>
      <c r="H29" s="96">
        <f>G29*1.25</f>
        <v>1857.4125</v>
      </c>
      <c r="I29" s="114">
        <f t="shared" si="3"/>
        <v>76316.4262455</v>
      </c>
    </row>
    <row r="30" spans="1:9">
      <c r="A30" s="92"/>
      <c r="B30" s="101"/>
      <c r="C30" s="101"/>
      <c r="D30" s="101"/>
      <c r="E30" s="101"/>
      <c r="F30" s="101"/>
      <c r="G30" s="101"/>
      <c r="H30" s="101"/>
      <c r="I30" s="115"/>
    </row>
    <row r="31" customHeight="1" spans="1:9">
      <c r="A31" s="99" t="s">
        <v>49</v>
      </c>
      <c r="B31" s="100" t="s">
        <v>50</v>
      </c>
      <c r="C31" s="100"/>
      <c r="D31" s="100"/>
      <c r="E31" s="100"/>
      <c r="F31" s="100"/>
      <c r="G31" s="100"/>
      <c r="H31" s="100"/>
      <c r="I31" s="113">
        <f>SUM(I32:I34)</f>
        <v>20656.211149</v>
      </c>
    </row>
    <row r="32" spans="1:9">
      <c r="A32" s="92" t="s">
        <v>51</v>
      </c>
      <c r="B32" s="93" t="s">
        <v>17</v>
      </c>
      <c r="C32" s="94" t="s">
        <v>25</v>
      </c>
      <c r="D32" s="95" t="s">
        <v>26</v>
      </c>
      <c r="E32" s="96" t="s">
        <v>20</v>
      </c>
      <c r="F32" s="96">
        <v>274.54</v>
      </c>
      <c r="G32" s="96">
        <v>0.67</v>
      </c>
      <c r="H32" s="96">
        <f>G32*1.25</f>
        <v>0.8375</v>
      </c>
      <c r="I32" s="114">
        <f>ROUND(H32,2)*F32</f>
        <v>230.6136</v>
      </c>
    </row>
    <row r="33" spans="1:9">
      <c r="A33" s="92" t="s">
        <v>52</v>
      </c>
      <c r="B33" s="93" t="s">
        <v>17</v>
      </c>
      <c r="C33" s="94" t="s">
        <v>28</v>
      </c>
      <c r="D33" s="95" t="s">
        <v>29</v>
      </c>
      <c r="E33" s="96" t="s">
        <v>20</v>
      </c>
      <c r="F33" s="96">
        <v>274.54</v>
      </c>
      <c r="G33" s="96">
        <v>7.51</v>
      </c>
      <c r="H33" s="96">
        <f>G33*1.25</f>
        <v>9.3875</v>
      </c>
      <c r="I33" s="114">
        <f t="shared" ref="I33:I34" si="4">ROUND(H33,2)*F33</f>
        <v>2577.9306</v>
      </c>
    </row>
    <row r="34" spans="1:9">
      <c r="A34" s="92" t="s">
        <v>53</v>
      </c>
      <c r="B34" s="93" t="s">
        <v>17</v>
      </c>
      <c r="C34" s="94" t="s">
        <v>31</v>
      </c>
      <c r="D34" s="95" t="s">
        <v>32</v>
      </c>
      <c r="E34" s="96" t="s">
        <v>33</v>
      </c>
      <c r="F34" s="96">
        <f>F32*0.035</f>
        <v>9.6089</v>
      </c>
      <c r="G34" s="96">
        <v>1485.93</v>
      </c>
      <c r="H34" s="96">
        <f>G34*1.25</f>
        <v>1857.4125</v>
      </c>
      <c r="I34" s="114">
        <f t="shared" si="4"/>
        <v>17847.666949</v>
      </c>
    </row>
    <row r="35" ht="15.75" customHeight="1" spans="1:9">
      <c r="A35" s="102"/>
      <c r="B35" s="103"/>
      <c r="C35" s="103"/>
      <c r="D35" s="103"/>
      <c r="E35" s="103"/>
      <c r="F35" s="103"/>
      <c r="G35" s="103"/>
      <c r="H35" s="103"/>
      <c r="I35" s="103"/>
    </row>
    <row r="36" spans="1:9">
      <c r="A36" s="104" t="s">
        <v>54</v>
      </c>
      <c r="B36" s="104"/>
      <c r="C36" s="104"/>
      <c r="D36" s="104"/>
      <c r="E36" s="104"/>
      <c r="F36" s="104"/>
      <c r="G36" s="104"/>
      <c r="H36" s="104"/>
      <c r="I36" s="116">
        <f>SUM(I7,I10)</f>
        <v>245927.2172325</v>
      </c>
    </row>
    <row r="39" spans="1:9">
      <c r="A39" s="105" t="s">
        <v>55</v>
      </c>
      <c r="B39" s="105"/>
      <c r="C39" s="105"/>
      <c r="D39" s="105"/>
      <c r="E39" s="105"/>
      <c r="F39" s="105"/>
      <c r="G39" s="105"/>
      <c r="H39" s="105"/>
      <c r="I39" s="105"/>
    </row>
  </sheetData>
  <mergeCells count="20">
    <mergeCell ref="A2:F2"/>
    <mergeCell ref="A3:F3"/>
    <mergeCell ref="A5:I5"/>
    <mergeCell ref="B7:H7"/>
    <mergeCell ref="B9:I9"/>
    <mergeCell ref="B10:H10"/>
    <mergeCell ref="B11:H11"/>
    <mergeCell ref="A15:I15"/>
    <mergeCell ref="B16:H16"/>
    <mergeCell ref="A20:I20"/>
    <mergeCell ref="B21:H21"/>
    <mergeCell ref="A25:I25"/>
    <mergeCell ref="B26:H26"/>
    <mergeCell ref="A30:I30"/>
    <mergeCell ref="B31:H31"/>
    <mergeCell ref="B35:I35"/>
    <mergeCell ref="A36:H36"/>
    <mergeCell ref="A39:I39"/>
    <mergeCell ref="G2:H3"/>
    <mergeCell ref="I2:J3"/>
  </mergeCells>
  <printOptions horizontalCentered="1" verticalCentered="1"/>
  <pageMargins left="0.196850393700787" right="0.196850393700787" top="0.196850393700787" bottom="0.196850393700787" header="0.511811023622047" footer="0.511811023622047"/>
  <pageSetup paperSize="9" scale="68" firstPageNumber="0" orientation="landscape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1"/>
  <sheetViews>
    <sheetView zoomScale="110" zoomScaleNormal="110" zoomScalePageLayoutView="80" zoomScaleSheetLayoutView="80" topLeftCell="A10" workbookViewId="0">
      <selection activeCell="C21" sqref="C21:F22"/>
    </sheetView>
  </sheetViews>
  <sheetFormatPr defaultColWidth="11.5714285714286" defaultRowHeight="15"/>
  <cols>
    <col min="2" max="2" width="27" customWidth="1"/>
    <col min="3" max="3" width="10" customWidth="1"/>
    <col min="6" max="6" width="6.28571428571429" customWidth="1"/>
    <col min="7" max="7" width="18.8571428571429" customWidth="1"/>
    <col min="9" max="9" width="16.2857142857143" customWidth="1"/>
    <col min="11" max="11" width="15" customWidth="1"/>
    <col min="13" max="13" width="14.5714285714286" customWidth="1"/>
    <col min="15" max="15" width="18.2857142857143" customWidth="1"/>
  </cols>
  <sheetData>
    <row r="1" ht="12.75" customHeight="1" spans="2:11">
      <c r="B1" s="1"/>
      <c r="C1" s="1"/>
      <c r="D1" s="1"/>
      <c r="E1" s="1"/>
      <c r="F1" s="1"/>
      <c r="G1" s="1"/>
      <c r="H1" s="1"/>
      <c r="I1" s="1"/>
      <c r="J1" s="1"/>
      <c r="K1" s="1"/>
    </row>
    <row r="2" ht="12.75" customHeight="1" spans="2:11">
      <c r="B2" s="1"/>
      <c r="C2" s="1"/>
      <c r="D2" s="1"/>
      <c r="E2" s="1"/>
      <c r="F2" s="1"/>
      <c r="G2" s="1"/>
      <c r="H2" s="1"/>
      <c r="I2" s="1"/>
      <c r="J2" s="1"/>
      <c r="K2" s="1"/>
    </row>
    <row r="3" ht="17.25" customHeight="1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ht="17.25" customHeight="1" spans="2:11">
      <c r="B4" s="1"/>
      <c r="C4" s="1"/>
      <c r="D4" s="1"/>
      <c r="E4" s="1"/>
      <c r="F4" s="1"/>
      <c r="G4" s="1"/>
      <c r="H4" s="1"/>
      <c r="I4" s="1"/>
      <c r="J4" s="1"/>
      <c r="K4" s="1"/>
    </row>
    <row r="5" ht="18.75" customHeight="1" spans="2:16">
      <c r="B5" s="2" t="s">
        <v>56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7"/>
      <c r="P5" s="38"/>
    </row>
    <row r="6" ht="17.1" customHeight="1" spans="1:15">
      <c r="A6" s="4"/>
      <c r="B6" s="5" t="s">
        <v>57</v>
      </c>
      <c r="C6" s="5"/>
      <c r="D6" s="5"/>
      <c r="E6" s="5"/>
      <c r="F6" s="5"/>
      <c r="G6" s="5"/>
      <c r="H6" s="5"/>
      <c r="I6" s="5"/>
      <c r="J6" s="5"/>
      <c r="K6" s="39"/>
      <c r="L6" s="40" t="s">
        <v>58</v>
      </c>
      <c r="M6" s="40"/>
      <c r="N6" s="40"/>
      <c r="O6" s="40"/>
    </row>
    <row r="7" ht="24.75" customHeight="1" spans="1:15">
      <c r="A7" s="4"/>
      <c r="B7" s="6"/>
      <c r="C7" s="6"/>
      <c r="D7" s="6"/>
      <c r="E7" s="6"/>
      <c r="F7" s="6"/>
      <c r="G7" s="6"/>
      <c r="H7" s="6"/>
      <c r="I7" s="6"/>
      <c r="J7" s="6"/>
      <c r="K7" s="41"/>
      <c r="L7" s="40"/>
      <c r="M7" s="40"/>
      <c r="N7" s="40"/>
      <c r="O7" s="40"/>
    </row>
    <row r="8" ht="21" customHeight="1" spans="2:15">
      <c r="B8" s="7" t="str">
        <f>Planilha_Modelo_CDHU_!A3</f>
        <v>END.: RUAS: CINCO DE NOVEMBRO, AMÉRICO BRASILIENSE, TENENTE ALMEIDA, JOSÉ MARTINS PERCHES, CORONEL BATISTA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2"/>
    </row>
    <row r="9" spans="2: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13.9" customHeight="1" spans="2:15">
      <c r="B10" s="10" t="s">
        <v>6</v>
      </c>
      <c r="C10" s="11" t="s">
        <v>9</v>
      </c>
      <c r="D10" s="12"/>
      <c r="E10" s="12"/>
      <c r="F10" s="12"/>
      <c r="G10" s="13" t="s">
        <v>59</v>
      </c>
      <c r="H10" s="13"/>
      <c r="I10" s="16" t="s">
        <v>60</v>
      </c>
      <c r="J10" s="16"/>
      <c r="K10" s="16" t="s">
        <v>61</v>
      </c>
      <c r="L10" s="16"/>
      <c r="M10" s="16" t="s">
        <v>62</v>
      </c>
      <c r="N10" s="16"/>
      <c r="O10" s="43" t="s">
        <v>63</v>
      </c>
    </row>
    <row r="11" customHeight="1" spans="1:15">
      <c r="A11" s="14"/>
      <c r="B11" s="15"/>
      <c r="C11" s="11"/>
      <c r="D11" s="12"/>
      <c r="E11" s="12"/>
      <c r="F11" s="12"/>
      <c r="G11" s="13"/>
      <c r="H11" s="13"/>
      <c r="I11" s="16"/>
      <c r="J11" s="16"/>
      <c r="K11" s="16"/>
      <c r="L11" s="16"/>
      <c r="M11" s="16"/>
      <c r="N11" s="16"/>
      <c r="O11" s="44"/>
    </row>
    <row r="12" ht="18.75" customHeight="1" spans="2:15">
      <c r="B12" s="16"/>
      <c r="C12" s="17"/>
      <c r="D12" s="18"/>
      <c r="E12" s="18"/>
      <c r="F12" s="18"/>
      <c r="G12" s="19" t="s">
        <v>64</v>
      </c>
      <c r="H12" s="19" t="s">
        <v>65</v>
      </c>
      <c r="I12" s="19" t="s">
        <v>64</v>
      </c>
      <c r="J12" s="19" t="s">
        <v>65</v>
      </c>
      <c r="K12" s="19" t="s">
        <v>64</v>
      </c>
      <c r="L12" s="19" t="s">
        <v>65</v>
      </c>
      <c r="M12" s="19" t="s">
        <v>64</v>
      </c>
      <c r="N12" s="19" t="s">
        <v>65</v>
      </c>
      <c r="O12" s="45"/>
    </row>
    <row r="13" spans="1:15">
      <c r="A13" s="14"/>
      <c r="B13" s="20">
        <v>1</v>
      </c>
      <c r="C13" s="21" t="str">
        <f>Planilha_Modelo_CDHU_!B7</f>
        <v>SERVIÇOS PRELIMINARES</v>
      </c>
      <c r="D13" s="21"/>
      <c r="E13" s="21"/>
      <c r="F13" s="21"/>
      <c r="G13" s="22">
        <f>Planilha_Modelo_CDHU_!I7</f>
        <v>2757.4</v>
      </c>
      <c r="H13" s="23">
        <f>G13/G26</f>
        <v>0.0112122604038298</v>
      </c>
      <c r="I13" s="46">
        <f>G13</f>
        <v>2757.4</v>
      </c>
      <c r="J13" s="47">
        <v>1</v>
      </c>
      <c r="K13" s="48"/>
      <c r="L13" s="47"/>
      <c r="M13" s="46"/>
      <c r="N13" s="25"/>
      <c r="O13" s="49">
        <f>I13</f>
        <v>2757.4</v>
      </c>
    </row>
    <row r="14" spans="2:15">
      <c r="B14" s="24"/>
      <c r="C14" s="25"/>
      <c r="D14" s="25"/>
      <c r="E14" s="25"/>
      <c r="F14" s="25"/>
      <c r="G14" s="22"/>
      <c r="H14" s="23"/>
      <c r="I14" s="46"/>
      <c r="J14" s="47"/>
      <c r="K14" s="48"/>
      <c r="L14" s="47"/>
      <c r="M14" s="46"/>
      <c r="N14" s="25"/>
      <c r="O14" s="49"/>
    </row>
    <row r="15" customHeight="1" spans="2:15">
      <c r="B15" s="20">
        <v>2</v>
      </c>
      <c r="C15" s="21" t="str">
        <f>Planilha_Modelo_CDHU_!B11</f>
        <v>RUA CINCO DE NOVEMBRO</v>
      </c>
      <c r="D15" s="21"/>
      <c r="E15" s="21"/>
      <c r="F15" s="21"/>
      <c r="G15" s="26">
        <f>Planilha_Modelo_CDHU_!I11</f>
        <v>49077.123218</v>
      </c>
      <c r="H15" s="27">
        <f>G15/G26</f>
        <v>0.19955954355228</v>
      </c>
      <c r="I15" s="48">
        <f>G15</f>
        <v>49077.123218</v>
      </c>
      <c r="J15" s="47">
        <v>1</v>
      </c>
      <c r="K15" s="48"/>
      <c r="L15" s="47"/>
      <c r="M15" s="50"/>
      <c r="N15" s="51"/>
      <c r="O15" s="49">
        <f>I15</f>
        <v>49077.123218</v>
      </c>
    </row>
    <row r="16" customHeight="1" spans="2:15">
      <c r="B16" s="24"/>
      <c r="C16" s="21"/>
      <c r="D16" s="21"/>
      <c r="E16" s="21"/>
      <c r="F16" s="21"/>
      <c r="G16" s="26"/>
      <c r="H16" s="27"/>
      <c r="I16" s="48"/>
      <c r="J16" s="47"/>
      <c r="K16" s="48"/>
      <c r="L16" s="47"/>
      <c r="M16" s="50"/>
      <c r="N16" s="51"/>
      <c r="O16" s="49"/>
    </row>
    <row r="17" customHeight="1" spans="2:15">
      <c r="B17" s="20">
        <v>3</v>
      </c>
      <c r="C17" s="21" t="str">
        <f>Planilha_Modelo_CDHU_!B16</f>
        <v> RUA AMÉRICO BRASILIENSE</v>
      </c>
      <c r="D17" s="21"/>
      <c r="E17" s="21"/>
      <c r="F17" s="21"/>
      <c r="G17" s="26">
        <f>Planilha_Modelo_CDHU_!I16</f>
        <v>40807.5662595</v>
      </c>
      <c r="H17" s="27">
        <f>G17/G26</f>
        <v>0.165933509591663</v>
      </c>
      <c r="I17" s="48"/>
      <c r="J17" s="47"/>
      <c r="K17" s="48">
        <f>G17</f>
        <v>40807.5662595</v>
      </c>
      <c r="L17" s="47">
        <v>1</v>
      </c>
      <c r="M17" s="50"/>
      <c r="N17" s="51"/>
      <c r="O17" s="49">
        <f>G17</f>
        <v>40807.5662595</v>
      </c>
    </row>
    <row r="18" customHeight="1" spans="2:15">
      <c r="B18" s="24"/>
      <c r="C18" s="21"/>
      <c r="D18" s="21"/>
      <c r="E18" s="21"/>
      <c r="F18" s="21"/>
      <c r="G18" s="26"/>
      <c r="H18" s="27"/>
      <c r="I18" s="48"/>
      <c r="J18" s="47"/>
      <c r="K18" s="48"/>
      <c r="L18" s="47"/>
      <c r="M18" s="50"/>
      <c r="N18" s="51"/>
      <c r="O18" s="49"/>
    </row>
    <row r="19" customHeight="1" spans="2:15">
      <c r="B19" s="20">
        <v>4</v>
      </c>
      <c r="C19" s="21" t="str">
        <f>Planilha_Modelo_CDHU_!B21</f>
        <v>RUA TENENTE ALMEIDA</v>
      </c>
      <c r="D19" s="21"/>
      <c r="E19" s="21"/>
      <c r="F19" s="21"/>
      <c r="G19" s="26">
        <f>Planilha_Modelo_CDHU_!I21</f>
        <v>44303.1864605</v>
      </c>
      <c r="H19" s="27">
        <f>G19/G26</f>
        <v>0.180147553243835</v>
      </c>
      <c r="I19" s="48"/>
      <c r="J19" s="47"/>
      <c r="K19" s="48">
        <f>G19</f>
        <v>44303.1864605</v>
      </c>
      <c r="L19" s="47">
        <v>1</v>
      </c>
      <c r="M19" s="50"/>
      <c r="N19" s="51"/>
      <c r="O19" s="49">
        <f>G19</f>
        <v>44303.1864605</v>
      </c>
    </row>
    <row r="20" customHeight="1" spans="2:15">
      <c r="B20" s="24"/>
      <c r="C20" s="21"/>
      <c r="D20" s="21"/>
      <c r="E20" s="21"/>
      <c r="F20" s="21"/>
      <c r="G20" s="26"/>
      <c r="H20" s="27"/>
      <c r="I20" s="48"/>
      <c r="J20" s="47"/>
      <c r="K20" s="48"/>
      <c r="L20" s="47"/>
      <c r="M20" s="50"/>
      <c r="N20" s="51"/>
      <c r="O20" s="49"/>
    </row>
    <row r="21" customHeight="1" spans="1:15">
      <c r="A21" s="14"/>
      <c r="B21" s="20">
        <v>5</v>
      </c>
      <c r="C21" s="28" t="str">
        <f>Planilha_Modelo_CDHU_!B26</f>
        <v> RUA JOSÉ MARTINS PERCHES</v>
      </c>
      <c r="D21" s="28"/>
      <c r="E21" s="28"/>
      <c r="F21" s="28"/>
      <c r="G21" s="26">
        <f>Planilha_Modelo_CDHU_!I26</f>
        <v>88325.7301455</v>
      </c>
      <c r="H21" s="27">
        <f>G21/G26</f>
        <v>0.359153944567253</v>
      </c>
      <c r="I21" s="52"/>
      <c r="J21" s="47"/>
      <c r="K21" s="48"/>
      <c r="L21" s="47"/>
      <c r="M21" s="50">
        <f>G21</f>
        <v>88325.7301455</v>
      </c>
      <c r="N21" s="53">
        <v>1</v>
      </c>
      <c r="O21" s="49">
        <f>G21</f>
        <v>88325.7301455</v>
      </c>
    </row>
    <row r="22" customHeight="1" spans="2:15">
      <c r="B22" s="24"/>
      <c r="C22" s="28"/>
      <c r="D22" s="28"/>
      <c r="E22" s="28"/>
      <c r="F22" s="28"/>
      <c r="G22" s="26"/>
      <c r="H22" s="27"/>
      <c r="I22" s="52"/>
      <c r="J22" s="47"/>
      <c r="K22" s="48"/>
      <c r="L22" s="47"/>
      <c r="M22" s="50"/>
      <c r="N22" s="53"/>
      <c r="O22" s="49"/>
    </row>
    <row r="23" customHeight="1" spans="1:15">
      <c r="A23" s="4"/>
      <c r="B23" s="29">
        <v>6</v>
      </c>
      <c r="C23" s="21" t="str">
        <f>Planilha_Modelo_CDHU_!B31</f>
        <v>RUA CORONEL BATISTA</v>
      </c>
      <c r="D23" s="21"/>
      <c r="E23" s="21"/>
      <c r="F23" s="21"/>
      <c r="G23" s="26">
        <f>Planilha_Modelo_CDHU_!I31</f>
        <v>20656.211149</v>
      </c>
      <c r="H23" s="27">
        <f>G23/G26</f>
        <v>0.0839931886411401</v>
      </c>
      <c r="I23" s="48"/>
      <c r="J23" s="47"/>
      <c r="K23" s="48"/>
      <c r="L23" s="47"/>
      <c r="M23" s="50">
        <f>G23</f>
        <v>20656.211149</v>
      </c>
      <c r="N23" s="53">
        <v>1</v>
      </c>
      <c r="O23" s="49">
        <f>G23</f>
        <v>20656.211149</v>
      </c>
    </row>
    <row r="24" ht="10.5" customHeight="1" spans="1:15">
      <c r="A24" s="4"/>
      <c r="B24" s="29"/>
      <c r="C24" s="21"/>
      <c r="D24" s="21"/>
      <c r="E24" s="21"/>
      <c r="F24" s="21"/>
      <c r="G24" s="26"/>
      <c r="H24" s="27"/>
      <c r="I24" s="48"/>
      <c r="J24" s="47"/>
      <c r="K24" s="48"/>
      <c r="L24" s="47"/>
      <c r="M24" s="50"/>
      <c r="N24" s="53"/>
      <c r="O24" s="49"/>
    </row>
    <row r="25" ht="7.5" hidden="1" customHeight="1" spans="3:15">
      <c r="C25" s="9"/>
      <c r="D25" s="9"/>
      <c r="E25" s="9"/>
      <c r="F25" s="9"/>
      <c r="G25" s="30"/>
      <c r="H25" s="31"/>
      <c r="I25" s="54"/>
      <c r="J25" s="55"/>
      <c r="K25" s="54"/>
      <c r="L25" s="54"/>
      <c r="M25" s="56"/>
      <c r="N25" s="54"/>
      <c r="O25" s="56"/>
    </row>
    <row r="26" customHeight="1" spans="2:15">
      <c r="B26" s="28"/>
      <c r="C26" s="9"/>
      <c r="D26" s="9"/>
      <c r="E26" s="9"/>
      <c r="F26" s="9"/>
      <c r="G26" s="32">
        <f>SUM(G13,G15,G17,G19,G21,G23)</f>
        <v>245927.2172325</v>
      </c>
      <c r="H26" s="33">
        <f>SUM(H13:H24)</f>
        <v>1</v>
      </c>
      <c r="I26" s="57">
        <f>SUM(I13,I15)</f>
        <v>51834.523218</v>
      </c>
      <c r="J26" s="33">
        <f>I26*100%/G26</f>
        <v>0.210771803956109</v>
      </c>
      <c r="K26" s="57">
        <f>SUM(K17,K19)</f>
        <v>85110.75272</v>
      </c>
      <c r="L26" s="33">
        <f>K26/G26</f>
        <v>0.346081062835498</v>
      </c>
      <c r="M26" s="58">
        <f>SUM(M21,M23)</f>
        <v>108981.9412945</v>
      </c>
      <c r="N26" s="33">
        <f>M26/G26</f>
        <v>0.443147133208393</v>
      </c>
      <c r="O26" s="59"/>
    </row>
    <row r="27" spans="2:15">
      <c r="B27" s="25"/>
      <c r="C27" s="9"/>
      <c r="D27" s="9"/>
      <c r="E27" s="9"/>
      <c r="F27" s="9"/>
      <c r="G27" s="34"/>
      <c r="H27" s="35"/>
      <c r="I27" s="60"/>
      <c r="J27" s="35"/>
      <c r="K27" s="60"/>
      <c r="L27" s="35"/>
      <c r="M27" s="61"/>
      <c r="N27" s="35"/>
      <c r="O27" s="16"/>
    </row>
    <row r="28" spans="2:2">
      <c r="B28" s="36"/>
    </row>
    <row r="29" ht="16.5" customHeight="1" spans="2:9">
      <c r="B29" s="36"/>
      <c r="I29" s="62"/>
    </row>
    <row r="30" customHeight="1" spans="3:14">
      <c r="C30" s="36"/>
      <c r="D30" s="36"/>
      <c r="E30" s="36"/>
      <c r="F30" s="36"/>
      <c r="G30" s="36"/>
      <c r="H30" s="36"/>
      <c r="I30" s="63"/>
      <c r="J30" s="36"/>
      <c r="K30" s="36"/>
      <c r="N30" s="64"/>
    </row>
    <row r="31" customHeight="1" spans="9:9">
      <c r="I31" s="36" t="s">
        <v>66</v>
      </c>
    </row>
  </sheetData>
  <mergeCells count="90">
    <mergeCell ref="B3:K3"/>
    <mergeCell ref="B5:O5"/>
    <mergeCell ref="B8:O8"/>
    <mergeCell ref="B9:O9"/>
    <mergeCell ref="B10:B12"/>
    <mergeCell ref="B13:B14"/>
    <mergeCell ref="B15:B16"/>
    <mergeCell ref="B17:B18"/>
    <mergeCell ref="B19:B20"/>
    <mergeCell ref="B21:B22"/>
    <mergeCell ref="B23:B24"/>
    <mergeCell ref="B26:B27"/>
    <mergeCell ref="G13:G14"/>
    <mergeCell ref="G15:G16"/>
    <mergeCell ref="G17:G18"/>
    <mergeCell ref="G19:G20"/>
    <mergeCell ref="G21:G22"/>
    <mergeCell ref="G23:G24"/>
    <mergeCell ref="G26:G27"/>
    <mergeCell ref="H13:H14"/>
    <mergeCell ref="H15:H16"/>
    <mergeCell ref="H17:H18"/>
    <mergeCell ref="H19:H20"/>
    <mergeCell ref="H21:H22"/>
    <mergeCell ref="H23:H24"/>
    <mergeCell ref="H26:H27"/>
    <mergeCell ref="I13:I14"/>
    <mergeCell ref="I15:I16"/>
    <mergeCell ref="I17:I18"/>
    <mergeCell ref="I19:I20"/>
    <mergeCell ref="I21:I22"/>
    <mergeCell ref="I23:I24"/>
    <mergeCell ref="I26:I27"/>
    <mergeCell ref="J13:J14"/>
    <mergeCell ref="J15:J16"/>
    <mergeCell ref="J17:J18"/>
    <mergeCell ref="J19:J20"/>
    <mergeCell ref="J21:J22"/>
    <mergeCell ref="J23:J24"/>
    <mergeCell ref="J26:J27"/>
    <mergeCell ref="K13:K14"/>
    <mergeCell ref="K15:K16"/>
    <mergeCell ref="K17:K18"/>
    <mergeCell ref="K19:K20"/>
    <mergeCell ref="K21:K22"/>
    <mergeCell ref="K23:K24"/>
    <mergeCell ref="K26:K27"/>
    <mergeCell ref="L13:L14"/>
    <mergeCell ref="L15:L16"/>
    <mergeCell ref="L17:L18"/>
    <mergeCell ref="L19:L20"/>
    <mergeCell ref="L21:L22"/>
    <mergeCell ref="L23:L24"/>
    <mergeCell ref="L26:L27"/>
    <mergeCell ref="M13:M14"/>
    <mergeCell ref="M15:M16"/>
    <mergeCell ref="M17:M18"/>
    <mergeCell ref="M19:M20"/>
    <mergeCell ref="M21:M22"/>
    <mergeCell ref="M23:M24"/>
    <mergeCell ref="M26:M27"/>
    <mergeCell ref="N13:N14"/>
    <mergeCell ref="N15:N16"/>
    <mergeCell ref="N17:N18"/>
    <mergeCell ref="N19:N20"/>
    <mergeCell ref="N21:N22"/>
    <mergeCell ref="N23:N24"/>
    <mergeCell ref="N26:N27"/>
    <mergeCell ref="O10:O12"/>
    <mergeCell ref="O13:O14"/>
    <mergeCell ref="O15:O16"/>
    <mergeCell ref="O17:O18"/>
    <mergeCell ref="O19:O20"/>
    <mergeCell ref="O21:O22"/>
    <mergeCell ref="O23:O24"/>
    <mergeCell ref="O26:O27"/>
    <mergeCell ref="B6:K7"/>
    <mergeCell ref="L6:O7"/>
    <mergeCell ref="C10:F12"/>
    <mergeCell ref="G10:H11"/>
    <mergeCell ref="I10:J11"/>
    <mergeCell ref="K10:L11"/>
    <mergeCell ref="M10:N11"/>
    <mergeCell ref="C13:F14"/>
    <mergeCell ref="C15:F16"/>
    <mergeCell ref="C17:F18"/>
    <mergeCell ref="C19:F20"/>
    <mergeCell ref="C21:F22"/>
    <mergeCell ref="C25:F27"/>
    <mergeCell ref="C23:F24"/>
  </mergeCells>
  <pageMargins left="0.78740157480315" right="0.78740157480315" top="1.06299212598425" bottom="1.06299212598425" header="0.78740157480315" footer="0.78740157480315"/>
  <pageSetup paperSize="9" scale="66" firstPageNumber="0" orientation="landscape" useFirstPageNumber="1" horizontalDpi="300" verticalDpi="300"/>
  <headerFooter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Planilha_Modelo_CDHU_</vt:lpstr>
      <vt:lpstr>Cronograma Físico - Financeiro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Soiurb</cp:lastModifiedBy>
  <cp:revision>35</cp:revision>
  <dcterms:created xsi:type="dcterms:W3CDTF">2016-10-20T17:19:00Z</dcterms:created>
  <cp:lastPrinted>2023-01-10T11:24:00Z</cp:lastPrinted>
  <dcterms:modified xsi:type="dcterms:W3CDTF">2023-03-06T17:40:37Z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E7BA6984F3E74CB28610EFA0FE7EEC37</vt:lpwstr>
  </property>
  <property fmtid="{D5CDD505-2E9C-101B-9397-08002B2CF9AE}" pid="9" name="KSOProductBuildVer">
    <vt:lpwstr>1046-11.2.0.11380</vt:lpwstr>
  </property>
</Properties>
</file>