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500" activeTab="1"/>
  </bookViews>
  <sheets>
    <sheet name="PO" sheetId="1" r:id="rId1"/>
    <sheet name="Cronograma" sheetId="2" r:id="rId2"/>
  </sheets>
  <externalReferences>
    <externalReference r:id="rId3"/>
  </externalReferences>
  <definedNames>
    <definedName name="_xlnm.Print_Area" localSheetId="0">PO!$A$1:$J$69</definedName>
    <definedName name="Import.RespOrçamento">[1]DADOS!$F$22:$F$24</definedName>
    <definedName name="Print_Area_0_0" localSheetId="0">PO!$A$1:$J$12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<sst xmlns="http://schemas.openxmlformats.org/spreadsheetml/2006/main" count="242" uniqueCount="127">
  <si>
    <t>PREFEITURA MUNICIPAL DE PILAR DO SUL</t>
  </si>
  <si>
    <t>SECRETARIA DE OBRAS, INFRAESTRUTURA E URBANISMO</t>
  </si>
  <si>
    <t>Contrato de repasse nº:</t>
  </si>
  <si>
    <t>967016/2024/MCIDADES/CAIXA</t>
  </si>
  <si>
    <t>Data-base: Tabelas Desoneradas</t>
  </si>
  <si>
    <t>Objeto:</t>
  </si>
  <si>
    <t>QUALIFICAÇÃO VIÁRIA COM EXECUÇÃO DE RECAPEAMENTO ASFÁLTICO EM RUAS DO MUNICÍPIO DE PILAR DO SUL</t>
  </si>
  <si>
    <t xml:space="preserve">SINAPI </t>
  </si>
  <si>
    <t>MARÇO/2025</t>
  </si>
  <si>
    <t>Área:</t>
  </si>
  <si>
    <t>13.939,24 M²</t>
  </si>
  <si>
    <t>Leis Sociais:</t>
  </si>
  <si>
    <t xml:space="preserve">MÃO-DE-OBRA : : Horista: 92,70% Mensalista: 53,38% </t>
  </si>
  <si>
    <t>CDHU</t>
  </si>
  <si>
    <t>197</t>
  </si>
  <si>
    <t>L.S.: 105,39%</t>
  </si>
  <si>
    <t>PLANILHA ORÇAMENTÁRIA</t>
  </si>
  <si>
    <t>Item</t>
  </si>
  <si>
    <t>Fonte</t>
  </si>
  <si>
    <t>Macrosserviço / Serviço</t>
  </si>
  <si>
    <t>Qtd.</t>
  </si>
  <si>
    <t>Und.</t>
  </si>
  <si>
    <t>Custo Referência</t>
  </si>
  <si>
    <t>Custo Unitário</t>
  </si>
  <si>
    <t>BDI</t>
  </si>
  <si>
    <t>Preço Unitário</t>
  </si>
  <si>
    <t>Preço Total</t>
  </si>
  <si>
    <t>ADMINISTRAÇÃO LOCAL - 1º PERÍODO</t>
  </si>
  <si>
    <t>1.1</t>
  </si>
  <si>
    <t>SINAPI - 90777</t>
  </si>
  <si>
    <t>ENGENHEIRO CIVIL DE OBRA JUNIOR COM ENCARGOS COMPLEMENTARES</t>
  </si>
  <si>
    <t>H</t>
  </si>
  <si>
    <t>1.2</t>
  </si>
  <si>
    <t>SINAPI - 90776</t>
  </si>
  <si>
    <t>ENCARREGADO GERAL COM ENCARGOS COMPLEMENTARES</t>
  </si>
  <si>
    <t>ADMINISTRAÇÃO LOCAL - 2º PERÍODO</t>
  </si>
  <si>
    <t>2.1</t>
  </si>
  <si>
    <t>2.2</t>
  </si>
  <si>
    <t>SERVIÇOS PRELIMINARES</t>
  </si>
  <si>
    <t>3.1</t>
  </si>
  <si>
    <t>SINAPI - 103689</t>
  </si>
  <si>
    <t>FORNECIMENTO E INSTALAÇÃO DE PLACA DE OBRA COM CHAPA GALVANIZADA E ESTRUTURA DE MADEIRA.</t>
  </si>
  <si>
    <t>M2</t>
  </si>
  <si>
    <t>3.2</t>
  </si>
  <si>
    <t>CDHU - 02.01.180</t>
  </si>
  <si>
    <t>BANHEIRO QUÍMICO MODELO STANDARD, COM MANUTENÇÃOCONFORME EXIGÊNCIAS DA CETESB</t>
  </si>
  <si>
    <t>UN X MÊS</t>
  </si>
  <si>
    <t xml:space="preserve">RECAPEAMENTO TRECHO 1 - RUA JOSÉ FERREIRA DE MOURA </t>
  </si>
  <si>
    <t>4.1</t>
  </si>
  <si>
    <t>CDHU - 54.01.410</t>
  </si>
  <si>
    <t>VARRIÇÃO DE PAVIMENTO PARA RECAPEAMENTO</t>
  </si>
  <si>
    <t>4.2</t>
  </si>
  <si>
    <t>CDHU - 54.03.230</t>
  </si>
  <si>
    <t>IMPRIMAÇÃO BETUMINOSA LIGANTE</t>
  </si>
  <si>
    <t>4.3</t>
  </si>
  <si>
    <t>SINAPI - 95995</t>
  </si>
  <si>
    <t xml:space="preserve">EXECUÇÃO DE PAVIMENTO COM APLICAÇÃO DE CONCRETO ASFÁLTICO, CAMADA DE ROLAMENTO - EXCLUSIVE CARGA E TRANSPORTE. </t>
  </si>
  <si>
    <t>M3</t>
  </si>
  <si>
    <t>4.4</t>
  </si>
  <si>
    <t>102330 - 95877</t>
  </si>
  <si>
    <t>TRANSPORTE COM CAMINHÃO TANQUE DE TRANSPORTE DE MATERIAL ASFÁLTICO DE 30000 L, EM VIA URBANA PAVIMENTADA, DMT ATÉ 30KM (UNIDADE: TXKM).</t>
  </si>
  <si>
    <t>TXKM</t>
  </si>
  <si>
    <t xml:space="preserve">RECAPEAMENTO TRECHO 2 - RUA ADRIANO FERREIRA LEITE      </t>
  </si>
  <si>
    <t>5.1</t>
  </si>
  <si>
    <t>5.2</t>
  </si>
  <si>
    <t>5.3</t>
  </si>
  <si>
    <t>5.4</t>
  </si>
  <si>
    <t xml:space="preserve">RECAPEAMENTO TRECHO 3 - RUA CRISTIANO J. O. CARVALHO  </t>
  </si>
  <si>
    <t>6.1</t>
  </si>
  <si>
    <t>6.2</t>
  </si>
  <si>
    <t>6.3</t>
  </si>
  <si>
    <t>6.4</t>
  </si>
  <si>
    <t xml:space="preserve">RECAPEAMENTO TRECHO 4- RUA BENEDITO B. BRISOLA               </t>
  </si>
  <si>
    <t>7.1</t>
  </si>
  <si>
    <t>7.2</t>
  </si>
  <si>
    <t>7.3</t>
  </si>
  <si>
    <t>7.4</t>
  </si>
  <si>
    <t xml:space="preserve">RECAPEAMENTO TRECHO 5 - RUA JOÃO BATISTA DE CARVALHO  </t>
  </si>
  <si>
    <t>8.1</t>
  </si>
  <si>
    <t>8.2</t>
  </si>
  <si>
    <t>8.3</t>
  </si>
  <si>
    <t>8.4</t>
  </si>
  <si>
    <t xml:space="preserve">RECAPEAMENTO TRECHO 6 - RUA DORIVAL ROSA S.                   </t>
  </si>
  <si>
    <t>9.1</t>
  </si>
  <si>
    <t>9.2</t>
  </si>
  <si>
    <t>9.3</t>
  </si>
  <si>
    <t>9.4</t>
  </si>
  <si>
    <t xml:space="preserve">RECAPEAMENTO TRECHO 7 - RUA EUZEBIO R. QUEIROZ                </t>
  </si>
  <si>
    <t>10.1</t>
  </si>
  <si>
    <t>10.2</t>
  </si>
  <si>
    <t>10.3</t>
  </si>
  <si>
    <t>10.4</t>
  </si>
  <si>
    <t xml:space="preserve">RECAPEAMENTO TRECHO 8 - RUA ACÁCIO MORAES                </t>
  </si>
  <si>
    <t>11.1</t>
  </si>
  <si>
    <t>11.2</t>
  </si>
  <si>
    <t>11.3</t>
  </si>
  <si>
    <t>11.4</t>
  </si>
  <si>
    <t xml:space="preserve">RECAPEAMENTO TRECHO 9 -- RUA TASAHI YOKOBATAKI      
        </t>
  </si>
  <si>
    <t>12.1</t>
  </si>
  <si>
    <t>12.2</t>
  </si>
  <si>
    <t>12.3</t>
  </si>
  <si>
    <t>12.4</t>
  </si>
  <si>
    <t>Total:</t>
  </si>
  <si>
    <t>Valor não utilizado (QCI):</t>
  </si>
  <si>
    <t>CRONOGRAMA FÍSICO-FINANCEIRO</t>
  </si>
  <si>
    <t>OBRA: INFRAESTRUTURA URBANA COM RECAPEAMENTO NO BAIRRO JD. NOVA PILAR III E VILA CLAUDINO</t>
  </si>
  <si>
    <t xml:space="preserve">END.: RUAS DOS BAIRROS JARDIM NOVA PILAR III E VILA CLAUDINO; PILAR DO SUL – SÃO PAULO  </t>
  </si>
  <si>
    <t>PROPRIETÁRIO: PREFEITURA MUNICIPAL DE PILAR DO SUL/SP</t>
  </si>
  <si>
    <t>PRAZO DA OBRA: 120 DIAS</t>
  </si>
  <si>
    <t>ITEM</t>
  </si>
  <si>
    <t>DESCRIMINAÇÃO</t>
  </si>
  <si>
    <t>ETAPA</t>
  </si>
  <si>
    <t>PERÍDO 1</t>
  </si>
  <si>
    <t>PERÍDO 2</t>
  </si>
  <si>
    <t>PERÍDO 3</t>
  </si>
  <si>
    <t>PERÍDO 4</t>
  </si>
  <si>
    <t>ADMINISTRAÇÃO LOCAL</t>
  </si>
  <si>
    <t>%</t>
  </si>
  <si>
    <t>-</t>
  </si>
  <si>
    <t>RECAPEAMENTO ASFÁLTICO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</si>
  <si>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</si>
  <si>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</si>
  <si>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</si>
  <si>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</si>
  <si>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</si>
  <si>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</si>
  <si>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t>OBS.: 1 - OS PRAZOS DAS ETAPAS SERÃO CONSIDERADOS A PARTIR DA DATA DA ASSINATURA DA ORDEM DE SERVIÇO INICIAL EMITIDA  PELA PREFEITURA.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</si>
</sst>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&quot;R$&quot;* #,##0_-;\-&quot;R$&quot;* #,##0_-;_-&quot;R$&quot;* &quot;-&quot;_-;_-@_-"/>
    <numFmt numFmtId="177" formatCode="_-&quot;R$ &quot;* #,##0.00_-;&quot;-R$ &quot;* #,##0.00_-;_-&quot;R$ &quot;* \-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&quot;R$ &quot;#,##0.00"/>
    <numFmt numFmtId="182" formatCode="[$R$-416]\ #,##0.00;[Red]\-[$R$-416]\ #,##0.00"/>
  </numFmts>
  <fonts count="34">
    <font>
      <sz val="11"/>
      <color rgb="FF000000"/>
      <name val="Calibri"/>
      <charset val="1"/>
    </font>
    <font>
      <sz val="12"/>
      <color theme="1"/>
      <name val="Calibri"/>
      <charset val="1"/>
    </font>
    <font>
      <b/>
      <sz val="13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sz val="13"/>
      <color rgb="FF000000"/>
      <name val="Arial"/>
      <charset val="1"/>
    </font>
    <font>
      <b/>
      <sz val="13"/>
      <color rgb="FF000000"/>
      <name val="Arial"/>
      <charset val="1"/>
    </font>
    <font>
      <b/>
      <sz val="13"/>
      <color theme="1"/>
      <name val="Arial"/>
      <charset val="1"/>
    </font>
    <font>
      <b/>
      <sz val="10"/>
      <color rgb="FF000000"/>
      <name val="Arial"/>
      <charset val="1"/>
    </font>
    <font>
      <b/>
      <i/>
      <sz val="12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"/>
    </font>
    <font>
      <sz val="11"/>
      <color rgb="FF000000"/>
      <name val="Arial1"/>
      <charset val="1"/>
    </font>
  </fonts>
  <fills count="40">
    <fill>
      <patternFill patternType="none"/>
    </fill>
    <fill>
      <patternFill patternType="gray125"/>
    </fill>
    <fill>
      <patternFill patternType="solid">
        <fgColor theme="0" tint="-0.15"/>
        <bgColor rgb="FFEEEEEE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FFF2CC"/>
      </patternFill>
    </fill>
    <fill>
      <patternFill patternType="solid">
        <fgColor rgb="FFDDDDDD"/>
        <bgColor rgb="FFD9D9D9"/>
      </patternFill>
    </fill>
    <fill>
      <patternFill patternType="solid">
        <fgColor rgb="FFFFF2CC"/>
        <bgColor rgb="FFFFFFFF"/>
      </patternFill>
    </fill>
    <fill>
      <patternFill patternType="solid">
        <fgColor rgb="FFC0C0C0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11" fillId="0" borderId="0" applyBorder="0" applyAlignment="0" applyProtection="0"/>
    <xf numFmtId="177" fontId="0" fillId="0" borderId="0" applyBorder="0" applyProtection="0"/>
    <xf numFmtId="9" fontId="11" fillId="0" borderId="0" applyBorder="0" applyAlignment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180" fontId="0" fillId="0" borderId="0" applyBorder="0" applyProtection="0"/>
    <xf numFmtId="0" fontId="33" fillId="0" borderId="0"/>
  </cellStyleXfs>
  <cellXfs count="100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/>
    <xf numFmtId="181" fontId="7" fillId="0" borderId="5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/>
    <xf numFmtId="10" fontId="6" fillId="0" borderId="7" xfId="3" applyNumberFormat="1" applyFont="1" applyFill="1" applyBorder="1" applyAlignment="1" applyProtection="1">
      <alignment horizontal="center" vertical="center"/>
    </xf>
    <xf numFmtId="181" fontId="6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7" fillId="2" borderId="8" xfId="0" applyFont="1" applyFill="1" applyBorder="1" applyAlignment="1" applyProtection="1">
      <alignment horizontal="center" vertical="center"/>
    </xf>
    <xf numFmtId="181" fontId="7" fillId="2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81" fontId="7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181" fontId="7" fillId="2" borderId="5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/>
    </xf>
    <xf numFmtId="10" fontId="6" fillId="0" borderId="11" xfId="3" applyNumberFormat="1" applyFont="1" applyFill="1" applyBorder="1" applyAlignment="1" applyProtection="1">
      <alignment horizontal="center" vertical="center"/>
    </xf>
    <xf numFmtId="181" fontId="7" fillId="2" borderId="1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7" fillId="0" borderId="0" xfId="53" applyFont="1" applyBorder="1" applyAlignment="1" applyProtection="1">
      <alignment horizontal="left" vertical="center" wrapText="1"/>
    </xf>
    <xf numFmtId="0" fontId="5" fillId="0" borderId="0" xfId="0" applyFont="1"/>
    <xf numFmtId="0" fontId="5" fillId="0" borderId="12" xfId="51" applyFont="1" applyBorder="1" applyAlignment="1">
      <alignment horizontal="center" vertical="center"/>
    </xf>
    <xf numFmtId="0" fontId="5" fillId="0" borderId="13" xfId="51" applyFont="1" applyBorder="1" applyAlignment="1">
      <alignment horizontal="center" vertical="center"/>
    </xf>
    <xf numFmtId="0" fontId="5" fillId="0" borderId="14" xfId="51" applyFont="1" applyBorder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3" fillId="4" borderId="14" xfId="49" applyFont="1" applyFill="1" applyBorder="1" applyAlignment="1">
      <alignment horizontal="center"/>
    </xf>
    <xf numFmtId="0" fontId="3" fillId="4" borderId="0" xfId="49" applyFont="1" applyFill="1" applyBorder="1" applyAlignment="1">
      <alignment horizontal="center"/>
    </xf>
    <xf numFmtId="0" fontId="10" fillId="4" borderId="0" xfId="51" applyFont="1" applyFill="1" applyAlignment="1"/>
    <xf numFmtId="0" fontId="5" fillId="0" borderId="0" xfId="51" applyFont="1" applyAlignment="1">
      <alignment horizontal="left" vertical="center" wrapText="1"/>
    </xf>
    <xf numFmtId="0" fontId="10" fillId="4" borderId="14" xfId="51" applyFont="1" applyFill="1" applyBorder="1" applyAlignment="1">
      <alignment horizontal="center"/>
    </xf>
    <xf numFmtId="0" fontId="10" fillId="4" borderId="0" xfId="51" applyFont="1" applyFill="1" applyAlignment="1">
      <alignment horizontal="center"/>
    </xf>
    <xf numFmtId="0" fontId="10" fillId="4" borderId="0" xfId="51" applyFont="1" applyFill="1" applyAlignment="1">
      <alignment horizontal="center" wrapText="1"/>
    </xf>
    <xf numFmtId="4" fontId="10" fillId="4" borderId="0" xfId="51" applyNumberFormat="1" applyFont="1" applyFill="1" applyAlignment="1">
      <alignment horizontal="center"/>
    </xf>
    <xf numFmtId="2" fontId="5" fillId="4" borderId="0" xfId="51" applyNumberFormat="1" applyFont="1" applyFill="1" applyBorder="1" applyAlignment="1">
      <alignment horizontal="center" vertical="center"/>
    </xf>
    <xf numFmtId="0" fontId="3" fillId="4" borderId="14" xfId="51" applyFont="1" applyFill="1" applyBorder="1" applyAlignment="1">
      <alignment horizontal="center" vertical="center" wrapText="1"/>
    </xf>
    <xf numFmtId="0" fontId="5" fillId="4" borderId="0" xfId="51" applyFont="1" applyFill="1" applyAlignment="1">
      <alignment horizontal="left" vertical="center"/>
    </xf>
    <xf numFmtId="0" fontId="3" fillId="4" borderId="14" xfId="51" applyFont="1" applyFill="1" applyBorder="1" applyAlignment="1">
      <alignment horizontal="center" vertical="center"/>
    </xf>
    <xf numFmtId="0" fontId="5" fillId="4" borderId="0" xfId="51" applyFont="1" applyFill="1" applyBorder="1" applyAlignment="1">
      <alignment horizontal="left" vertical="center" wrapText="1"/>
    </xf>
    <xf numFmtId="2" fontId="5" fillId="4" borderId="0" xfId="51" applyNumberFormat="1" applyFont="1" applyFill="1" applyBorder="1" applyAlignment="1">
      <alignment vertical="center" wrapText="1"/>
    </xf>
    <xf numFmtId="4" fontId="5" fillId="4" borderId="0" xfId="51" applyNumberFormat="1" applyFont="1" applyFill="1" applyAlignment="1">
      <alignment horizontal="left" vertical="center"/>
    </xf>
    <xf numFmtId="0" fontId="5" fillId="4" borderId="0" xfId="51" applyFont="1" applyFill="1" applyBorder="1" applyAlignment="1">
      <alignment horizontal="left" vertical="center"/>
    </xf>
    <xf numFmtId="4" fontId="5" fillId="4" borderId="0" xfId="51" applyNumberFormat="1" applyFont="1" applyFill="1" applyBorder="1" applyAlignment="1">
      <alignment horizontal="left" vertical="center"/>
    </xf>
    <xf numFmtId="2" fontId="5" fillId="4" borderId="0" xfId="51" applyNumberFormat="1" applyFont="1" applyFill="1" applyBorder="1" applyAlignment="1">
      <alignment vertical="center"/>
    </xf>
    <xf numFmtId="4" fontId="3" fillId="4" borderId="0" xfId="51" applyNumberFormat="1" applyFont="1" applyFill="1" applyAlignment="1">
      <alignment horizontal="left" vertical="center"/>
    </xf>
    <xf numFmtId="0" fontId="3" fillId="5" borderId="11" xfId="5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justify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182" fontId="5" fillId="0" borderId="11" xfId="0" applyNumberFormat="1" applyFont="1" applyBorder="1" applyAlignment="1">
      <alignment horizontal="center" wrapText="1"/>
    </xf>
    <xf numFmtId="10" fontId="5" fillId="0" borderId="11" xfId="0" applyNumberFormat="1" applyFont="1" applyBorder="1" applyAlignment="1">
      <alignment horizontal="center" wrapText="1"/>
    </xf>
    <xf numFmtId="182" fontId="5" fillId="0" borderId="11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justify" vertical="center" wrapText="1"/>
    </xf>
    <xf numFmtId="0" fontId="5" fillId="0" borderId="15" xfId="51" applyFont="1" applyBorder="1" applyAlignment="1">
      <alignment horizontal="center" vertical="center"/>
    </xf>
    <xf numFmtId="0" fontId="5" fillId="0" borderId="16" xfId="51" applyFont="1" applyBorder="1" applyAlignment="1">
      <alignment horizontal="center" vertical="center"/>
    </xf>
    <xf numFmtId="0" fontId="3" fillId="4" borderId="16" xfId="49" applyFont="1" applyFill="1" applyBorder="1" applyAlignment="1">
      <alignment horizontal="center"/>
    </xf>
    <xf numFmtId="0" fontId="10" fillId="4" borderId="16" xfId="51" applyFont="1" applyFill="1" applyBorder="1" applyAlignment="1"/>
    <xf numFmtId="4" fontId="5" fillId="4" borderId="16" xfId="2" applyNumberFormat="1" applyFont="1" applyFill="1" applyBorder="1" applyAlignment="1" applyProtection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0" fillId="0" borderId="16" xfId="51" applyFont="1" applyBorder="1" applyAlignment="1">
      <alignment horizontal="center" vertical="center"/>
    </xf>
    <xf numFmtId="2" fontId="3" fillId="8" borderId="11" xfId="51" applyNumberFormat="1" applyFont="1" applyFill="1" applyBorder="1" applyAlignment="1">
      <alignment vertical="center" wrapText="1"/>
    </xf>
    <xf numFmtId="49" fontId="5" fillId="4" borderId="11" xfId="2" applyNumberFormat="1" applyFont="1" applyFill="1" applyBorder="1" applyAlignment="1" applyProtection="1">
      <alignment horizontal="center" vertical="center" wrapText="1"/>
    </xf>
    <xf numFmtId="2" fontId="5" fillId="8" borderId="11" xfId="51" applyNumberFormat="1" applyFont="1" applyFill="1" applyBorder="1" applyAlignment="1">
      <alignment vertical="center"/>
    </xf>
    <xf numFmtId="10" fontId="5" fillId="4" borderId="11" xfId="2" applyNumberFormat="1" applyFont="1" applyFill="1" applyBorder="1" applyAlignment="1" applyProtection="1">
      <alignment horizontal="center" vertical="center" wrapText="1"/>
    </xf>
    <xf numFmtId="182" fontId="3" fillId="7" borderId="11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vertical="center"/>
    </xf>
    <xf numFmtId="0" fontId="5" fillId="0" borderId="14" xfId="0" applyFont="1" applyBorder="1"/>
    <xf numFmtId="0" fontId="3" fillId="6" borderId="11" xfId="0" applyFont="1" applyFill="1" applyBorder="1" applyAlignment="1">
      <alignment horizontal="center" vertical="center"/>
    </xf>
    <xf numFmtId="182" fontId="3" fillId="6" borderId="11" xfId="0" applyNumberFormat="1" applyFont="1" applyFill="1" applyBorder="1" applyAlignment="1">
      <alignment wrapText="1"/>
    </xf>
    <xf numFmtId="0" fontId="5" fillId="6" borderId="11" xfId="0" applyFont="1" applyFill="1" applyBorder="1" applyAlignment="1">
      <alignment horizontal="center" wrapText="1"/>
    </xf>
    <xf numFmtId="182" fontId="5" fillId="6" borderId="11" xfId="0" applyNumberFormat="1" applyFont="1" applyFill="1" applyBorder="1" applyAlignment="1">
      <alignment wrapText="1"/>
    </xf>
  </cellXfs>
  <cellStyles count="54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16" xfId="49"/>
    <cellStyle name="Normal 2" xfId="50"/>
    <cellStyle name="Separador de milhares 142" xfId="51"/>
    <cellStyle name="Vírgula 2" xfId="52"/>
    <cellStyle name="Normal 27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473710</xdr:colOff>
      <xdr:row>0</xdr:row>
      <xdr:rowOff>184150</xdr:rowOff>
    </xdr:from>
    <xdr:to>
      <xdr:col>2</xdr:col>
      <xdr:colOff>484505</xdr:colOff>
      <xdr:row>4</xdr:row>
      <xdr:rowOff>101600</xdr:rowOff>
    </xdr:to>
    <xdr:pic>
      <xdr:nvPicPr>
        <xdr:cNvPr id="2" name="Imagem 3"/>
        <xdr:cNvPicPr/>
      </xdr:nvPicPr>
      <xdr:blipFill>
        <a:blip r:embed="rId1"/>
        <a:stretch>
          <a:fillRect/>
        </a:stretch>
      </xdr:blipFill>
      <xdr:spPr>
        <a:xfrm>
          <a:off x="1322705" y="184150"/>
          <a:ext cx="859790" cy="6985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i00000\Sudec\Obras%20P&#250;blicas\2.%20RECAPEAMENTO%20ASF&#193;LTICO\46-2023_Execu&#231;&#227;o%20da%20interven&#231;&#227;o%20de%20qualifica&#231;&#227;o%20vi&#225;ria%20no%20bairro%20Jardim%20Ayub%20I%20(Rua%20Hachiro%20Yamasaki)\HACHIRO%2018-01-2024\HACHIRO%20YAMASAKI\PLANILHA%20M&#218;LTIPLA%20V3.0.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Plan1"/>
      <sheetName val="Plan2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zoomScale="85" zoomScaleNormal="85" topLeftCell="A17" workbookViewId="0">
      <selection activeCell="J23" sqref="J63 J58 J53 J48 J43 J38 J33 J28 J23"/>
    </sheetView>
  </sheetViews>
  <sheetFormatPr defaultColWidth="9" defaultRowHeight="15"/>
  <cols>
    <col min="1" max="2" width="12.7333333333333" style="42" customWidth="1"/>
    <col min="3" max="3" width="84.2761904761905" style="42" customWidth="1"/>
    <col min="4" max="5" width="12.7333333333333" style="42" customWidth="1"/>
    <col min="6" max="6" width="19.1809523809524" style="42" customWidth="1"/>
    <col min="7" max="8" width="12.7333333333333" style="42" customWidth="1"/>
    <col min="9" max="9" width="23.0571428571429" style="42" customWidth="1"/>
    <col min="10" max="10" width="23.6666666666667" style="42" customWidth="1"/>
    <col min="11" max="1019" width="8.66666666666667" style="42" customWidth="1"/>
    <col min="1020" max="1022" width="11.5238095238095" style="42"/>
    <col min="1023" max="16384" width="9" style="42"/>
  </cols>
  <sheetData>
    <row r="1" spans="1:10">
      <c r="A1" s="43"/>
      <c r="B1" s="44"/>
      <c r="C1" s="44"/>
      <c r="D1" s="44"/>
      <c r="E1" s="44"/>
      <c r="F1" s="44"/>
      <c r="G1" s="44"/>
      <c r="H1" s="44"/>
      <c r="I1" s="44"/>
      <c r="J1" s="82"/>
    </row>
    <row r="2" spans="1:10">
      <c r="A2" s="45"/>
      <c r="B2" s="46"/>
      <c r="C2" s="46"/>
      <c r="D2" s="46"/>
      <c r="E2" s="46"/>
      <c r="F2" s="46"/>
      <c r="G2" s="46"/>
      <c r="H2" s="46"/>
      <c r="I2" s="46"/>
      <c r="J2" s="83"/>
    </row>
    <row r="3" ht="15.75" spans="1:10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84"/>
    </row>
    <row r="4" ht="15.75" spans="1:10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84"/>
    </row>
    <row r="5" ht="15.75" spans="1:10">
      <c r="A5" s="45"/>
      <c r="B5" s="49"/>
      <c r="C5" s="49"/>
      <c r="D5" s="50"/>
      <c r="E5" s="49"/>
      <c r="F5" s="49"/>
      <c r="G5" s="49"/>
      <c r="H5" s="49"/>
      <c r="I5" s="49"/>
      <c r="J5" s="85"/>
    </row>
    <row r="6" ht="15.75" spans="1:10">
      <c r="A6" s="51"/>
      <c r="B6" s="52"/>
      <c r="C6" s="52"/>
      <c r="D6" s="53"/>
      <c r="E6" s="52"/>
      <c r="F6" s="54"/>
      <c r="G6" s="55"/>
      <c r="H6" s="55"/>
      <c r="I6" s="55"/>
      <c r="J6" s="86"/>
    </row>
    <row r="7" ht="47.25" spans="1:10">
      <c r="A7" s="56" t="s">
        <v>2</v>
      </c>
      <c r="B7" s="57" t="s">
        <v>3</v>
      </c>
      <c r="C7" s="57"/>
      <c r="D7" s="57"/>
      <c r="E7" s="57"/>
      <c r="F7" s="57"/>
      <c r="G7" s="57"/>
      <c r="H7" s="57"/>
      <c r="I7" s="87" t="s">
        <v>4</v>
      </c>
      <c r="J7" s="88"/>
    </row>
    <row r="8" ht="15.75" spans="1:10">
      <c r="A8" s="58" t="s">
        <v>5</v>
      </c>
      <c r="B8" s="59" t="s">
        <v>6</v>
      </c>
      <c r="C8" s="59"/>
      <c r="D8" s="59"/>
      <c r="E8" s="59"/>
      <c r="F8" s="59"/>
      <c r="G8" s="60"/>
      <c r="H8" s="60"/>
      <c r="I8" s="89" t="s">
        <v>7</v>
      </c>
      <c r="J8" s="90" t="s">
        <v>8</v>
      </c>
    </row>
    <row r="9" ht="45" spans="1:10">
      <c r="A9" s="58" t="s">
        <v>9</v>
      </c>
      <c r="B9" s="61" t="s">
        <v>10</v>
      </c>
      <c r="C9" s="62"/>
      <c r="D9" s="59"/>
      <c r="E9" s="62"/>
      <c r="F9" s="63"/>
      <c r="G9" s="64"/>
      <c r="H9" s="64"/>
      <c r="I9" s="91" t="s">
        <v>11</v>
      </c>
      <c r="J9" s="90" t="s">
        <v>12</v>
      </c>
    </row>
    <row r="10" ht="15.75" spans="1:10">
      <c r="A10" s="58"/>
      <c r="B10" s="65"/>
      <c r="C10" s="62"/>
      <c r="D10" s="52"/>
      <c r="E10" s="62"/>
      <c r="F10" s="63"/>
      <c r="G10" s="64"/>
      <c r="H10" s="64"/>
      <c r="I10" s="89" t="s">
        <v>13</v>
      </c>
      <c r="J10" s="90" t="s">
        <v>14</v>
      </c>
    </row>
    <row r="11" ht="15.75" spans="1:10">
      <c r="A11" s="58"/>
      <c r="B11" s="65"/>
      <c r="C11" s="62"/>
      <c r="D11" s="52"/>
      <c r="E11" s="62"/>
      <c r="F11" s="63"/>
      <c r="G11" s="64"/>
      <c r="H11" s="64"/>
      <c r="I11" s="91" t="s">
        <v>11</v>
      </c>
      <c r="J11" s="92" t="s">
        <v>15</v>
      </c>
    </row>
    <row r="12" ht="38" customHeight="1" spans="1:10">
      <c r="A12" s="66" t="s">
        <v>16</v>
      </c>
      <c r="B12" s="66"/>
      <c r="C12" s="66"/>
      <c r="D12" s="66"/>
      <c r="E12" s="66"/>
      <c r="F12" s="66"/>
      <c r="G12" s="66"/>
      <c r="H12" s="66"/>
      <c r="I12" s="66" t="s">
        <v>11</v>
      </c>
      <c r="J12" s="66">
        <v>1.2823</v>
      </c>
    </row>
    <row r="13" ht="31.5" spans="1:10">
      <c r="A13" s="67" t="s">
        <v>17</v>
      </c>
      <c r="B13" s="67" t="s">
        <v>18</v>
      </c>
      <c r="C13" s="67" t="s">
        <v>19</v>
      </c>
      <c r="D13" s="67" t="s">
        <v>20</v>
      </c>
      <c r="E13" s="67" t="s">
        <v>21</v>
      </c>
      <c r="F13" s="67" t="s">
        <v>22</v>
      </c>
      <c r="G13" s="67" t="s">
        <v>23</v>
      </c>
      <c r="H13" s="67" t="s">
        <v>24</v>
      </c>
      <c r="I13" s="67" t="s">
        <v>25</v>
      </c>
      <c r="J13" s="67" t="s">
        <v>26</v>
      </c>
    </row>
    <row r="14" ht="15.75" spans="1:10">
      <c r="A14" s="68">
        <v>1</v>
      </c>
      <c r="B14" s="69"/>
      <c r="C14" s="70" t="s">
        <v>27</v>
      </c>
      <c r="D14" s="69"/>
      <c r="E14" s="69"/>
      <c r="F14" s="69"/>
      <c r="G14" s="69"/>
      <c r="H14" s="69"/>
      <c r="I14" s="69"/>
      <c r="J14" s="93">
        <f>SUM(J15:J16)</f>
        <v>5125.12</v>
      </c>
    </row>
    <row r="15" ht="30" spans="1:10">
      <c r="A15" s="71" t="s">
        <v>28</v>
      </c>
      <c r="B15" s="72" t="s">
        <v>29</v>
      </c>
      <c r="C15" s="73" t="s">
        <v>30</v>
      </c>
      <c r="D15" s="71">
        <v>4</v>
      </c>
      <c r="E15" s="71" t="s">
        <v>31</v>
      </c>
      <c r="F15" s="74">
        <v>116.96</v>
      </c>
      <c r="G15" s="74">
        <v>116.96</v>
      </c>
      <c r="H15" s="75">
        <v>0.2558</v>
      </c>
      <c r="I15" s="74">
        <f t="shared" ref="I15:I19" si="0">G15*1.2558</f>
        <v>146.878368</v>
      </c>
      <c r="J15" s="74">
        <f t="shared" ref="J15:J19" si="1">ROUND(I15,2)*D15</f>
        <v>587.52</v>
      </c>
    </row>
    <row r="16" ht="30" spans="1:10">
      <c r="A16" s="71" t="s">
        <v>32</v>
      </c>
      <c r="B16" s="72" t="s">
        <v>33</v>
      </c>
      <c r="C16" s="73" t="s">
        <v>34</v>
      </c>
      <c r="D16" s="71">
        <v>80</v>
      </c>
      <c r="E16" s="71" t="s">
        <v>31</v>
      </c>
      <c r="F16" s="74">
        <v>45.17</v>
      </c>
      <c r="G16" s="74">
        <v>45.17</v>
      </c>
      <c r="H16" s="75">
        <v>0.2558</v>
      </c>
      <c r="I16" s="74">
        <f t="shared" si="0"/>
        <v>56.724486</v>
      </c>
      <c r="J16" s="74">
        <f t="shared" si="1"/>
        <v>4537.6</v>
      </c>
    </row>
    <row r="17" ht="15.75" spans="1:10">
      <c r="A17" s="68">
        <v>2</v>
      </c>
      <c r="B17" s="69"/>
      <c r="C17" s="70" t="s">
        <v>35</v>
      </c>
      <c r="D17" s="69"/>
      <c r="E17" s="69"/>
      <c r="F17" s="69"/>
      <c r="G17" s="69"/>
      <c r="H17" s="69"/>
      <c r="I17" s="69"/>
      <c r="J17" s="93">
        <f>SUM(J18:J19)</f>
        <v>5125.12</v>
      </c>
    </row>
    <row r="18" ht="30" spans="1:10">
      <c r="A18" s="71" t="s">
        <v>36</v>
      </c>
      <c r="B18" s="72" t="s">
        <v>29</v>
      </c>
      <c r="C18" s="73" t="s">
        <v>30</v>
      </c>
      <c r="D18" s="71">
        <v>4</v>
      </c>
      <c r="E18" s="71" t="s">
        <v>31</v>
      </c>
      <c r="F18" s="74">
        <v>116.96</v>
      </c>
      <c r="G18" s="74">
        <v>116.96</v>
      </c>
      <c r="H18" s="75">
        <v>0.2558</v>
      </c>
      <c r="I18" s="74">
        <f t="shared" si="0"/>
        <v>146.878368</v>
      </c>
      <c r="J18" s="74">
        <f t="shared" ref="J18:J22" si="2">ROUND(I18,2)*D18</f>
        <v>587.52</v>
      </c>
    </row>
    <row r="19" ht="30" spans="1:10">
      <c r="A19" s="71" t="s">
        <v>37</v>
      </c>
      <c r="B19" s="72" t="s">
        <v>33</v>
      </c>
      <c r="C19" s="73" t="s">
        <v>34</v>
      </c>
      <c r="D19" s="71">
        <v>80</v>
      </c>
      <c r="E19" s="71" t="s">
        <v>31</v>
      </c>
      <c r="F19" s="74">
        <v>45.17</v>
      </c>
      <c r="G19" s="74">
        <v>45.17</v>
      </c>
      <c r="H19" s="75">
        <v>0.2558</v>
      </c>
      <c r="I19" s="74">
        <f t="shared" si="0"/>
        <v>56.724486</v>
      </c>
      <c r="J19" s="74">
        <f t="shared" si="2"/>
        <v>4537.6</v>
      </c>
    </row>
    <row r="20" ht="15.75" spans="1:10">
      <c r="A20" s="68">
        <v>3</v>
      </c>
      <c r="B20" s="69"/>
      <c r="C20" s="70" t="s">
        <v>38</v>
      </c>
      <c r="D20" s="69"/>
      <c r="E20" s="69"/>
      <c r="F20" s="69"/>
      <c r="G20" s="69"/>
      <c r="H20" s="69"/>
      <c r="I20" s="69"/>
      <c r="J20" s="93">
        <f>SUM(J21:J22)</f>
        <v>7822.2608</v>
      </c>
    </row>
    <row r="21" ht="30" spans="1:10">
      <c r="A21" s="72" t="s">
        <v>39</v>
      </c>
      <c r="B21" s="72" t="s">
        <v>40</v>
      </c>
      <c r="C21" s="73" t="s">
        <v>41</v>
      </c>
      <c r="D21" s="72">
        <v>2.88</v>
      </c>
      <c r="E21" s="72" t="s">
        <v>42</v>
      </c>
      <c r="F21" s="76">
        <v>466.76</v>
      </c>
      <c r="G21" s="76">
        <v>466.76</v>
      </c>
      <c r="H21" s="77">
        <v>0.2558</v>
      </c>
      <c r="I21" s="76">
        <f>G21*1.2558</f>
        <v>586.157208</v>
      </c>
      <c r="J21" s="74">
        <f t="shared" si="2"/>
        <v>1688.1408</v>
      </c>
    </row>
    <row r="22" ht="30" spans="1:10">
      <c r="A22" s="72" t="s">
        <v>43</v>
      </c>
      <c r="B22" s="72" t="s">
        <v>44</v>
      </c>
      <c r="C22" s="73" t="s">
        <v>45</v>
      </c>
      <c r="D22" s="72">
        <v>4</v>
      </c>
      <c r="E22" s="72" t="s">
        <v>46</v>
      </c>
      <c r="F22" s="76">
        <v>1221.16</v>
      </c>
      <c r="G22" s="76">
        <v>1221.16</v>
      </c>
      <c r="H22" s="77">
        <v>0.2558</v>
      </c>
      <c r="I22" s="76">
        <f>G22*1.2558</f>
        <v>1533.532728</v>
      </c>
      <c r="J22" s="74">
        <f t="shared" si="2"/>
        <v>6134.12</v>
      </c>
    </row>
    <row r="23" ht="15.75" spans="1:10">
      <c r="A23" s="68">
        <v>4</v>
      </c>
      <c r="B23" s="69"/>
      <c r="C23" s="70" t="s">
        <v>47</v>
      </c>
      <c r="D23" s="69"/>
      <c r="E23" s="69"/>
      <c r="F23" s="69"/>
      <c r="G23" s="69"/>
      <c r="H23" s="69"/>
      <c r="I23" s="69"/>
      <c r="J23" s="93">
        <f>SUM(J24:J27)</f>
        <v>281641.308405</v>
      </c>
    </row>
    <row r="24" ht="30" spans="1:10">
      <c r="A24" s="72" t="s">
        <v>48</v>
      </c>
      <c r="B24" s="72" t="s">
        <v>49</v>
      </c>
      <c r="C24" s="73" t="s">
        <v>50</v>
      </c>
      <c r="D24" s="78">
        <v>3593.67</v>
      </c>
      <c r="E24" s="72" t="s">
        <v>42</v>
      </c>
      <c r="F24" s="76">
        <v>0.77</v>
      </c>
      <c r="G24" s="76">
        <v>0.77</v>
      </c>
      <c r="H24" s="77">
        <v>0.2558</v>
      </c>
      <c r="I24" s="76">
        <f t="shared" ref="I24:I32" si="3">G24*1.2558</f>
        <v>0.966966</v>
      </c>
      <c r="J24" s="74">
        <f t="shared" ref="J24:J27" si="4">ROUND(I24,2)*D24</f>
        <v>3485.8599</v>
      </c>
    </row>
    <row r="25" ht="30" spans="1:10">
      <c r="A25" s="72" t="s">
        <v>51</v>
      </c>
      <c r="B25" s="72" t="s">
        <v>52</v>
      </c>
      <c r="C25" s="73" t="s">
        <v>53</v>
      </c>
      <c r="D25" s="78">
        <f>D24</f>
        <v>3593.67</v>
      </c>
      <c r="E25" s="72" t="s">
        <v>42</v>
      </c>
      <c r="F25" s="76">
        <v>6.48</v>
      </c>
      <c r="G25" s="76">
        <v>6.48</v>
      </c>
      <c r="H25" s="77">
        <v>0.2558</v>
      </c>
      <c r="I25" s="76">
        <f t="shared" si="3"/>
        <v>8.137584</v>
      </c>
      <c r="J25" s="74">
        <f t="shared" si="4"/>
        <v>29252.4738</v>
      </c>
    </row>
    <row r="26" ht="30" spans="1:10">
      <c r="A26" s="72" t="s">
        <v>54</v>
      </c>
      <c r="B26" s="72" t="s">
        <v>55</v>
      </c>
      <c r="C26" s="73" t="s">
        <v>56</v>
      </c>
      <c r="D26" s="78">
        <f>ROUND(D25,2)*0.035</f>
        <v>125.77845</v>
      </c>
      <c r="E26" s="72" t="s">
        <v>57</v>
      </c>
      <c r="F26" s="76">
        <v>1466.87</v>
      </c>
      <c r="G26" s="76">
        <v>1466.87</v>
      </c>
      <c r="H26" s="77">
        <v>0.2558</v>
      </c>
      <c r="I26" s="76">
        <f t="shared" si="3"/>
        <v>1842.095346</v>
      </c>
      <c r="J26" s="74">
        <f t="shared" si="4"/>
        <v>231696.482745</v>
      </c>
    </row>
    <row r="27" ht="45" spans="1:10">
      <c r="A27" s="72" t="s">
        <v>58</v>
      </c>
      <c r="B27" s="72" t="s">
        <v>59</v>
      </c>
      <c r="C27" s="73" t="s">
        <v>60</v>
      </c>
      <c r="D27" s="78">
        <f>D26*2.4*30</f>
        <v>9056.0484</v>
      </c>
      <c r="E27" s="72" t="s">
        <v>61</v>
      </c>
      <c r="F27" s="76">
        <v>1.51</v>
      </c>
      <c r="G27" s="76">
        <v>1.51</v>
      </c>
      <c r="H27" s="77">
        <v>0.2558</v>
      </c>
      <c r="I27" s="76">
        <f t="shared" si="3"/>
        <v>1.896258</v>
      </c>
      <c r="J27" s="74">
        <f t="shared" si="4"/>
        <v>17206.49196</v>
      </c>
    </row>
    <row r="28" ht="15.75" spans="1:10">
      <c r="A28" s="68">
        <v>5</v>
      </c>
      <c r="B28" s="69"/>
      <c r="C28" s="70" t="s">
        <v>62</v>
      </c>
      <c r="D28" s="69"/>
      <c r="E28" s="69"/>
      <c r="F28" s="69"/>
      <c r="G28" s="69"/>
      <c r="H28" s="69"/>
      <c r="I28" s="69"/>
      <c r="J28" s="93">
        <f>SUM(J29:J32)</f>
        <v>126146.7664</v>
      </c>
    </row>
    <row r="29" ht="30" spans="1:10">
      <c r="A29" s="72" t="s">
        <v>63</v>
      </c>
      <c r="B29" s="72" t="s">
        <v>49</v>
      </c>
      <c r="C29" s="73" t="s">
        <v>50</v>
      </c>
      <c r="D29" s="78">
        <v>1609.6</v>
      </c>
      <c r="E29" s="72" t="s">
        <v>42</v>
      </c>
      <c r="F29" s="76">
        <v>0.77</v>
      </c>
      <c r="G29" s="76">
        <v>0.77</v>
      </c>
      <c r="H29" s="77">
        <v>0.2558</v>
      </c>
      <c r="I29" s="76">
        <f t="shared" si="3"/>
        <v>0.966966</v>
      </c>
      <c r="J29" s="74">
        <f t="shared" ref="J29:J32" si="5">ROUND(I29,2)*D29</f>
        <v>1561.312</v>
      </c>
    </row>
    <row r="30" ht="30" spans="1:10">
      <c r="A30" s="72" t="s">
        <v>64</v>
      </c>
      <c r="B30" s="72" t="s">
        <v>52</v>
      </c>
      <c r="C30" s="73" t="s">
        <v>53</v>
      </c>
      <c r="D30" s="78">
        <f>D29</f>
        <v>1609.6</v>
      </c>
      <c r="E30" s="72" t="s">
        <v>42</v>
      </c>
      <c r="F30" s="76">
        <v>6.48</v>
      </c>
      <c r="G30" s="76">
        <v>6.48</v>
      </c>
      <c r="H30" s="77">
        <v>0.2558</v>
      </c>
      <c r="I30" s="76">
        <f t="shared" si="3"/>
        <v>8.137584</v>
      </c>
      <c r="J30" s="74">
        <f t="shared" si="5"/>
        <v>13102.144</v>
      </c>
    </row>
    <row r="31" ht="30" spans="1:10">
      <c r="A31" s="72" t="s">
        <v>65</v>
      </c>
      <c r="B31" s="72" t="s">
        <v>55</v>
      </c>
      <c r="C31" s="73" t="s">
        <v>56</v>
      </c>
      <c r="D31" s="78">
        <f>ROUND(D30,2)*0.035</f>
        <v>56.336</v>
      </c>
      <c r="E31" s="72" t="s">
        <v>57</v>
      </c>
      <c r="F31" s="76">
        <v>1466.87</v>
      </c>
      <c r="G31" s="76">
        <v>1466.87</v>
      </c>
      <c r="H31" s="77">
        <v>0.2558</v>
      </c>
      <c r="I31" s="76">
        <f t="shared" si="3"/>
        <v>1842.095346</v>
      </c>
      <c r="J31" s="74">
        <f t="shared" si="5"/>
        <v>103776.5456</v>
      </c>
    </row>
    <row r="32" ht="45" spans="1:10">
      <c r="A32" s="72" t="s">
        <v>66</v>
      </c>
      <c r="B32" s="72" t="s">
        <v>59</v>
      </c>
      <c r="C32" s="73" t="s">
        <v>60</v>
      </c>
      <c r="D32" s="78">
        <f>D31*2.4*30</f>
        <v>4056.192</v>
      </c>
      <c r="E32" s="72" t="s">
        <v>61</v>
      </c>
      <c r="F32" s="76">
        <v>1.51</v>
      </c>
      <c r="G32" s="76">
        <v>1.51</v>
      </c>
      <c r="H32" s="77">
        <v>0.2558</v>
      </c>
      <c r="I32" s="76">
        <f t="shared" si="3"/>
        <v>1.896258</v>
      </c>
      <c r="J32" s="74">
        <f t="shared" si="5"/>
        <v>7706.7648</v>
      </c>
    </row>
    <row r="33" ht="15.75" spans="1:10">
      <c r="A33" s="68">
        <v>6</v>
      </c>
      <c r="B33" s="69"/>
      <c r="C33" s="70" t="s">
        <v>67</v>
      </c>
      <c r="D33" s="69"/>
      <c r="E33" s="69"/>
      <c r="F33" s="69"/>
      <c r="G33" s="69"/>
      <c r="H33" s="69"/>
      <c r="I33" s="69"/>
      <c r="J33" s="93">
        <f>SUM(J34:J37)</f>
        <v>83722.70602</v>
      </c>
    </row>
    <row r="34" ht="30" spans="1:10">
      <c r="A34" s="72" t="s">
        <v>68</v>
      </c>
      <c r="B34" s="72" t="s">
        <v>49</v>
      </c>
      <c r="C34" s="73" t="s">
        <v>50</v>
      </c>
      <c r="D34" s="78">
        <v>1068.28</v>
      </c>
      <c r="E34" s="72" t="s">
        <v>42</v>
      </c>
      <c r="F34" s="76">
        <v>0.77</v>
      </c>
      <c r="G34" s="76">
        <v>0.77</v>
      </c>
      <c r="H34" s="77">
        <v>0.2558</v>
      </c>
      <c r="I34" s="76">
        <f t="shared" ref="I34:I37" si="6">G34*1.2558</f>
        <v>0.966966</v>
      </c>
      <c r="J34" s="74">
        <f t="shared" ref="J34:J37" si="7">ROUND(I34,2)*D34</f>
        <v>1036.2316</v>
      </c>
    </row>
    <row r="35" ht="30" spans="1:10">
      <c r="A35" s="72" t="s">
        <v>69</v>
      </c>
      <c r="B35" s="72" t="s">
        <v>52</v>
      </c>
      <c r="C35" s="73" t="s">
        <v>53</v>
      </c>
      <c r="D35" s="78">
        <f>D34</f>
        <v>1068.28</v>
      </c>
      <c r="E35" s="72" t="s">
        <v>42</v>
      </c>
      <c r="F35" s="76">
        <v>6.48</v>
      </c>
      <c r="G35" s="76">
        <v>6.48</v>
      </c>
      <c r="H35" s="77">
        <v>0.2558</v>
      </c>
      <c r="I35" s="76">
        <f t="shared" si="6"/>
        <v>8.137584</v>
      </c>
      <c r="J35" s="74">
        <f t="shared" si="7"/>
        <v>8695.7992</v>
      </c>
    </row>
    <row r="36" ht="30" spans="1:10">
      <c r="A36" s="72" t="s">
        <v>70</v>
      </c>
      <c r="B36" s="72" t="s">
        <v>55</v>
      </c>
      <c r="C36" s="73" t="s">
        <v>56</v>
      </c>
      <c r="D36" s="78">
        <f>ROUND(D35,2)*0.035</f>
        <v>37.3898</v>
      </c>
      <c r="E36" s="72" t="s">
        <v>57</v>
      </c>
      <c r="F36" s="76">
        <v>1466.87</v>
      </c>
      <c r="G36" s="76">
        <v>1466.87</v>
      </c>
      <c r="H36" s="77">
        <v>0.2558</v>
      </c>
      <c r="I36" s="76">
        <f t="shared" si="6"/>
        <v>1842.095346</v>
      </c>
      <c r="J36" s="74">
        <f t="shared" si="7"/>
        <v>68875.75058</v>
      </c>
    </row>
    <row r="37" ht="45" spans="1:10">
      <c r="A37" s="72" t="s">
        <v>71</v>
      </c>
      <c r="B37" s="72" t="s">
        <v>59</v>
      </c>
      <c r="C37" s="73" t="s">
        <v>60</v>
      </c>
      <c r="D37" s="78">
        <f>D36*2.4*30</f>
        <v>2692.0656</v>
      </c>
      <c r="E37" s="72" t="s">
        <v>61</v>
      </c>
      <c r="F37" s="76">
        <v>1.51</v>
      </c>
      <c r="G37" s="76">
        <v>1.51</v>
      </c>
      <c r="H37" s="77">
        <v>0.2558</v>
      </c>
      <c r="I37" s="76">
        <f t="shared" si="6"/>
        <v>1.896258</v>
      </c>
      <c r="J37" s="74">
        <f t="shared" si="7"/>
        <v>5114.92464</v>
      </c>
    </row>
    <row r="38" ht="15.75" spans="1:10">
      <c r="A38" s="68">
        <v>7</v>
      </c>
      <c r="B38" s="69"/>
      <c r="C38" s="70" t="s">
        <v>72</v>
      </c>
      <c r="D38" s="69"/>
      <c r="E38" s="69"/>
      <c r="F38" s="69"/>
      <c r="G38" s="69"/>
      <c r="H38" s="69"/>
      <c r="I38" s="69"/>
      <c r="J38" s="93">
        <f>J39+J40+J41+J42</f>
        <v>59072.84</v>
      </c>
    </row>
    <row r="39" ht="30" spans="1:10">
      <c r="A39" s="72" t="s">
        <v>73</v>
      </c>
      <c r="B39" s="72" t="s">
        <v>49</v>
      </c>
      <c r="C39" s="73" t="s">
        <v>50</v>
      </c>
      <c r="D39" s="78">
        <v>753.84</v>
      </c>
      <c r="E39" s="72" t="s">
        <v>42</v>
      </c>
      <c r="F39" s="76">
        <v>0.77</v>
      </c>
      <c r="G39" s="76">
        <v>0.77</v>
      </c>
      <c r="H39" s="77">
        <v>0.2558</v>
      </c>
      <c r="I39" s="76">
        <f t="shared" ref="I39:I42" si="8">G39*1.2558</f>
        <v>0.966966</v>
      </c>
      <c r="J39" s="74">
        <v>731.22</v>
      </c>
    </row>
    <row r="40" ht="30" spans="1:10">
      <c r="A40" s="72" t="s">
        <v>74</v>
      </c>
      <c r="B40" s="72" t="s">
        <v>52</v>
      </c>
      <c r="C40" s="73" t="s">
        <v>53</v>
      </c>
      <c r="D40" s="78">
        <f>D39</f>
        <v>753.84</v>
      </c>
      <c r="E40" s="72" t="s">
        <v>42</v>
      </c>
      <c r="F40" s="76">
        <v>6.48</v>
      </c>
      <c r="G40" s="76">
        <v>6.48</v>
      </c>
      <c r="H40" s="77">
        <v>0.2558</v>
      </c>
      <c r="I40" s="76">
        <f t="shared" si="8"/>
        <v>8.137584</v>
      </c>
      <c r="J40" s="74">
        <v>6136.26</v>
      </c>
    </row>
    <row r="41" ht="30" spans="1:10">
      <c r="A41" s="72" t="s">
        <v>75</v>
      </c>
      <c r="B41" s="72" t="s">
        <v>55</v>
      </c>
      <c r="C41" s="73" t="s">
        <v>56</v>
      </c>
      <c r="D41" s="78">
        <f>ROUND(D40,2)*0.035</f>
        <v>26.3844</v>
      </c>
      <c r="E41" s="72" t="s">
        <v>57</v>
      </c>
      <c r="F41" s="76">
        <v>1466.87</v>
      </c>
      <c r="G41" s="76">
        <v>1466.87</v>
      </c>
      <c r="H41" s="77">
        <v>0.2558</v>
      </c>
      <c r="I41" s="76">
        <f t="shared" si="8"/>
        <v>1842.095346</v>
      </c>
      <c r="J41" s="74">
        <v>48602.7</v>
      </c>
    </row>
    <row r="42" ht="45" spans="1:10">
      <c r="A42" s="72" t="s">
        <v>76</v>
      </c>
      <c r="B42" s="72" t="s">
        <v>59</v>
      </c>
      <c r="C42" s="73" t="s">
        <v>60</v>
      </c>
      <c r="D42" s="78">
        <v>1896.14</v>
      </c>
      <c r="E42" s="72" t="s">
        <v>61</v>
      </c>
      <c r="F42" s="76">
        <v>1.51</v>
      </c>
      <c r="G42" s="76">
        <v>1.51</v>
      </c>
      <c r="H42" s="77">
        <v>0.2558</v>
      </c>
      <c r="I42" s="76">
        <f t="shared" si="8"/>
        <v>1.896258</v>
      </c>
      <c r="J42" s="74">
        <v>3602.66</v>
      </c>
    </row>
    <row r="43" ht="15.75" spans="1:10">
      <c r="A43" s="68">
        <v>8</v>
      </c>
      <c r="B43" s="69"/>
      <c r="C43" s="70" t="s">
        <v>77</v>
      </c>
      <c r="D43" s="69"/>
      <c r="E43" s="69"/>
      <c r="F43" s="69"/>
      <c r="G43" s="69"/>
      <c r="H43" s="69"/>
      <c r="I43" s="69"/>
      <c r="J43" s="93">
        <f>SUM(J44:J47)</f>
        <v>309970.25451</v>
      </c>
    </row>
    <row r="44" ht="30" spans="1:10">
      <c r="A44" s="72" t="s">
        <v>78</v>
      </c>
      <c r="B44" s="72" t="s">
        <v>49</v>
      </c>
      <c r="C44" s="73" t="s">
        <v>50</v>
      </c>
      <c r="D44" s="78">
        <v>3955.14</v>
      </c>
      <c r="E44" s="72" t="s">
        <v>42</v>
      </c>
      <c r="F44" s="76">
        <v>0.77</v>
      </c>
      <c r="G44" s="76">
        <v>0.77</v>
      </c>
      <c r="H44" s="77">
        <v>0.2558</v>
      </c>
      <c r="I44" s="76">
        <f t="shared" ref="I44:I47" si="9">G44*1.2558</f>
        <v>0.966966</v>
      </c>
      <c r="J44" s="74">
        <f t="shared" ref="J44:J47" si="10">ROUND(I44,2)*D44</f>
        <v>3836.4858</v>
      </c>
    </row>
    <row r="45" ht="30" spans="1:10">
      <c r="A45" s="72" t="s">
        <v>79</v>
      </c>
      <c r="B45" s="72" t="s">
        <v>52</v>
      </c>
      <c r="C45" s="73" t="s">
        <v>53</v>
      </c>
      <c r="D45" s="78">
        <f>D44</f>
        <v>3955.14</v>
      </c>
      <c r="E45" s="72" t="s">
        <v>42</v>
      </c>
      <c r="F45" s="76">
        <v>6.48</v>
      </c>
      <c r="G45" s="76">
        <v>6.48</v>
      </c>
      <c r="H45" s="77">
        <v>0.2558</v>
      </c>
      <c r="I45" s="76">
        <f t="shared" si="9"/>
        <v>8.137584</v>
      </c>
      <c r="J45" s="74">
        <f t="shared" si="10"/>
        <v>32194.8396</v>
      </c>
    </row>
    <row r="46" ht="30" spans="1:10">
      <c r="A46" s="72" t="s">
        <v>80</v>
      </c>
      <c r="B46" s="72" t="s">
        <v>55</v>
      </c>
      <c r="C46" s="73" t="s">
        <v>56</v>
      </c>
      <c r="D46" s="78">
        <f>ROUND(D45,2)*0.035</f>
        <v>138.4299</v>
      </c>
      <c r="E46" s="72" t="s">
        <v>57</v>
      </c>
      <c r="F46" s="76">
        <v>1466.87</v>
      </c>
      <c r="G46" s="76">
        <v>1466.87</v>
      </c>
      <c r="H46" s="77">
        <v>0.2558</v>
      </c>
      <c r="I46" s="76">
        <f t="shared" si="9"/>
        <v>1842.095346</v>
      </c>
      <c r="J46" s="74">
        <f t="shared" si="10"/>
        <v>255001.71879</v>
      </c>
    </row>
    <row r="47" ht="45" spans="1:10">
      <c r="A47" s="72" t="s">
        <v>81</v>
      </c>
      <c r="B47" s="72" t="s">
        <v>59</v>
      </c>
      <c r="C47" s="73" t="s">
        <v>60</v>
      </c>
      <c r="D47" s="78">
        <f>D46*2.4*30</f>
        <v>9966.9528</v>
      </c>
      <c r="E47" s="72" t="s">
        <v>61</v>
      </c>
      <c r="F47" s="76">
        <v>1.51</v>
      </c>
      <c r="G47" s="76">
        <v>1.51</v>
      </c>
      <c r="H47" s="77">
        <v>0.2558</v>
      </c>
      <c r="I47" s="76">
        <f t="shared" si="9"/>
        <v>1.896258</v>
      </c>
      <c r="J47" s="74">
        <f t="shared" si="10"/>
        <v>18937.21032</v>
      </c>
    </row>
    <row r="48" ht="15.75" spans="1:10">
      <c r="A48" s="68">
        <v>9</v>
      </c>
      <c r="B48" s="69"/>
      <c r="C48" s="70" t="s">
        <v>82</v>
      </c>
      <c r="D48" s="69"/>
      <c r="E48" s="69"/>
      <c r="F48" s="69"/>
      <c r="G48" s="69"/>
      <c r="H48" s="69"/>
      <c r="I48" s="69"/>
      <c r="J48" s="93">
        <f>SUM(J49:J52)</f>
        <v>35934.90018</v>
      </c>
    </row>
    <row r="49" ht="30" spans="1:10">
      <c r="A49" s="72" t="s">
        <v>83</v>
      </c>
      <c r="B49" s="72" t="s">
        <v>49</v>
      </c>
      <c r="C49" s="73" t="s">
        <v>50</v>
      </c>
      <c r="D49" s="78">
        <v>458.52</v>
      </c>
      <c r="E49" s="72" t="s">
        <v>42</v>
      </c>
      <c r="F49" s="76">
        <v>0.77</v>
      </c>
      <c r="G49" s="76">
        <v>0.77</v>
      </c>
      <c r="H49" s="77">
        <v>0.2558</v>
      </c>
      <c r="I49" s="76">
        <f t="shared" ref="I49:I52" si="11">G49*1.2558</f>
        <v>0.966966</v>
      </c>
      <c r="J49" s="74">
        <f t="shared" ref="J49:J52" si="12">ROUND(I49,2)*D49</f>
        <v>444.7644</v>
      </c>
    </row>
    <row r="50" ht="30" spans="1:10">
      <c r="A50" s="72" t="s">
        <v>84</v>
      </c>
      <c r="B50" s="72" t="s">
        <v>52</v>
      </c>
      <c r="C50" s="73" t="s">
        <v>53</v>
      </c>
      <c r="D50" s="78">
        <f>D49</f>
        <v>458.52</v>
      </c>
      <c r="E50" s="72" t="s">
        <v>42</v>
      </c>
      <c r="F50" s="76">
        <v>6.48</v>
      </c>
      <c r="G50" s="76">
        <v>6.48</v>
      </c>
      <c r="H50" s="77">
        <v>0.2558</v>
      </c>
      <c r="I50" s="76">
        <f t="shared" si="11"/>
        <v>8.137584</v>
      </c>
      <c r="J50" s="74">
        <f t="shared" si="12"/>
        <v>3732.3528</v>
      </c>
    </row>
    <row r="51" ht="30" spans="1:10">
      <c r="A51" s="72" t="s">
        <v>85</v>
      </c>
      <c r="B51" s="72" t="s">
        <v>55</v>
      </c>
      <c r="C51" s="73" t="s">
        <v>56</v>
      </c>
      <c r="D51" s="78">
        <f>ROUND(D50,2)*0.035</f>
        <v>16.0482</v>
      </c>
      <c r="E51" s="72" t="s">
        <v>57</v>
      </c>
      <c r="F51" s="76">
        <v>1466.87</v>
      </c>
      <c r="G51" s="76">
        <v>1466.87</v>
      </c>
      <c r="H51" s="77">
        <v>0.2558</v>
      </c>
      <c r="I51" s="76">
        <f t="shared" si="11"/>
        <v>1842.095346</v>
      </c>
      <c r="J51" s="74">
        <f t="shared" si="12"/>
        <v>29562.38922</v>
      </c>
    </row>
    <row r="52" ht="45" spans="1:10">
      <c r="A52" s="72" t="s">
        <v>86</v>
      </c>
      <c r="B52" s="72" t="s">
        <v>59</v>
      </c>
      <c r="C52" s="73" t="s">
        <v>60</v>
      </c>
      <c r="D52" s="78">
        <f>D51*2.4*30</f>
        <v>1155.4704</v>
      </c>
      <c r="E52" s="72" t="s">
        <v>61</v>
      </c>
      <c r="F52" s="76">
        <v>1.51</v>
      </c>
      <c r="G52" s="76">
        <v>1.51</v>
      </c>
      <c r="H52" s="77">
        <v>0.2558</v>
      </c>
      <c r="I52" s="76">
        <f t="shared" si="11"/>
        <v>1.896258</v>
      </c>
      <c r="J52" s="74">
        <f t="shared" si="12"/>
        <v>2195.39376</v>
      </c>
    </row>
    <row r="53" ht="15.75" spans="1:10">
      <c r="A53" s="68">
        <v>10</v>
      </c>
      <c r="B53" s="69"/>
      <c r="C53" s="70" t="s">
        <v>87</v>
      </c>
      <c r="D53" s="69"/>
      <c r="E53" s="69"/>
      <c r="F53" s="69"/>
      <c r="G53" s="69"/>
      <c r="H53" s="69"/>
      <c r="I53" s="69"/>
      <c r="J53" s="93">
        <f>SUM(J54:J57)</f>
        <v>28778.0148</v>
      </c>
    </row>
    <row r="54" ht="30" spans="1:10">
      <c r="A54" s="72" t="s">
        <v>88</v>
      </c>
      <c r="B54" s="72" t="s">
        <v>49</v>
      </c>
      <c r="C54" s="73" t="s">
        <v>50</v>
      </c>
      <c r="D54" s="78">
        <v>367.2</v>
      </c>
      <c r="E54" s="72" t="s">
        <v>42</v>
      </c>
      <c r="F54" s="76">
        <v>0.77</v>
      </c>
      <c r="G54" s="76">
        <v>0.77</v>
      </c>
      <c r="H54" s="77">
        <v>0.2558</v>
      </c>
      <c r="I54" s="76">
        <f t="shared" ref="I54:I57" si="13">G54*1.2558</f>
        <v>0.966966</v>
      </c>
      <c r="J54" s="74">
        <f t="shared" ref="J54:J57" si="14">ROUND(I54,2)*D54</f>
        <v>356.184</v>
      </c>
    </row>
    <row r="55" ht="30" spans="1:10">
      <c r="A55" s="72" t="s">
        <v>89</v>
      </c>
      <c r="B55" s="72" t="s">
        <v>52</v>
      </c>
      <c r="C55" s="73" t="s">
        <v>53</v>
      </c>
      <c r="D55" s="78">
        <f>D54</f>
        <v>367.2</v>
      </c>
      <c r="E55" s="72" t="s">
        <v>42</v>
      </c>
      <c r="F55" s="76">
        <v>6.48</v>
      </c>
      <c r="G55" s="76">
        <v>6.48</v>
      </c>
      <c r="H55" s="77">
        <v>0.2558</v>
      </c>
      <c r="I55" s="76">
        <f t="shared" si="13"/>
        <v>8.137584</v>
      </c>
      <c r="J55" s="74">
        <f t="shared" si="14"/>
        <v>2989.008</v>
      </c>
    </row>
    <row r="56" ht="30" spans="1:10">
      <c r="A56" s="72" t="s">
        <v>90</v>
      </c>
      <c r="B56" s="72" t="s">
        <v>55</v>
      </c>
      <c r="C56" s="73" t="s">
        <v>56</v>
      </c>
      <c r="D56" s="78">
        <f>ROUND(D55,2)*0.035</f>
        <v>12.852</v>
      </c>
      <c r="E56" s="72" t="s">
        <v>57</v>
      </c>
      <c r="F56" s="76">
        <v>1466.87</v>
      </c>
      <c r="G56" s="76">
        <v>1466.87</v>
      </c>
      <c r="H56" s="77">
        <v>0.2558</v>
      </c>
      <c r="I56" s="76">
        <f t="shared" si="13"/>
        <v>1842.095346</v>
      </c>
      <c r="J56" s="74">
        <f t="shared" si="14"/>
        <v>23674.6692</v>
      </c>
    </row>
    <row r="57" ht="45" spans="1:10">
      <c r="A57" s="72" t="s">
        <v>91</v>
      </c>
      <c r="B57" s="72" t="s">
        <v>59</v>
      </c>
      <c r="C57" s="73" t="s">
        <v>60</v>
      </c>
      <c r="D57" s="78">
        <f>D56*2.4*30</f>
        <v>925.344</v>
      </c>
      <c r="E57" s="72" t="s">
        <v>61</v>
      </c>
      <c r="F57" s="76">
        <v>1.51</v>
      </c>
      <c r="G57" s="76">
        <v>1.51</v>
      </c>
      <c r="H57" s="77">
        <v>0.2558</v>
      </c>
      <c r="I57" s="76">
        <f t="shared" si="13"/>
        <v>1.896258</v>
      </c>
      <c r="J57" s="74">
        <f t="shared" si="14"/>
        <v>1758.1536</v>
      </c>
    </row>
    <row r="58" ht="15.75" spans="1:10">
      <c r="A58" s="68">
        <v>11</v>
      </c>
      <c r="B58" s="69"/>
      <c r="C58" s="70" t="s">
        <v>92</v>
      </c>
      <c r="D58" s="69"/>
      <c r="E58" s="69"/>
      <c r="F58" s="69"/>
      <c r="G58" s="69"/>
      <c r="H58" s="69"/>
      <c r="I58" s="69"/>
      <c r="J58" s="93">
        <f>SUM(J59:J62)</f>
        <v>138618.023195</v>
      </c>
    </row>
    <row r="59" ht="30" spans="1:10">
      <c r="A59" s="72" t="s">
        <v>93</v>
      </c>
      <c r="B59" s="72" t="s">
        <v>49</v>
      </c>
      <c r="C59" s="73" t="s">
        <v>50</v>
      </c>
      <c r="D59" s="78">
        <v>1768.73</v>
      </c>
      <c r="E59" s="72" t="s">
        <v>42</v>
      </c>
      <c r="F59" s="76">
        <v>0.77</v>
      </c>
      <c r="G59" s="76">
        <v>0.77</v>
      </c>
      <c r="H59" s="77">
        <v>0.2558</v>
      </c>
      <c r="I59" s="76">
        <f t="shared" ref="I59:I62" si="15">G59*1.2558</f>
        <v>0.966966</v>
      </c>
      <c r="J59" s="74">
        <f t="shared" ref="J59:J62" si="16">ROUND(I59,2)*D59</f>
        <v>1715.6681</v>
      </c>
    </row>
    <row r="60" ht="30" spans="1:10">
      <c r="A60" s="72" t="s">
        <v>94</v>
      </c>
      <c r="B60" s="72" t="s">
        <v>52</v>
      </c>
      <c r="C60" s="73" t="s">
        <v>53</v>
      </c>
      <c r="D60" s="78">
        <f>D59</f>
        <v>1768.73</v>
      </c>
      <c r="E60" s="72" t="s">
        <v>42</v>
      </c>
      <c r="F60" s="76">
        <v>6.48</v>
      </c>
      <c r="G60" s="76">
        <v>6.48</v>
      </c>
      <c r="H60" s="77">
        <v>0.2558</v>
      </c>
      <c r="I60" s="76">
        <f t="shared" si="15"/>
        <v>8.137584</v>
      </c>
      <c r="J60" s="74">
        <f t="shared" si="16"/>
        <v>14397.4622</v>
      </c>
    </row>
    <row r="61" ht="30" spans="1:10">
      <c r="A61" s="72" t="s">
        <v>95</v>
      </c>
      <c r="B61" s="72" t="s">
        <v>55</v>
      </c>
      <c r="C61" s="73" t="s">
        <v>56</v>
      </c>
      <c r="D61" s="78">
        <f>ROUND(D60,2)*0.035</f>
        <v>61.90555</v>
      </c>
      <c r="E61" s="72" t="s">
        <v>57</v>
      </c>
      <c r="F61" s="76">
        <v>1466.87</v>
      </c>
      <c r="G61" s="76">
        <v>1466.87</v>
      </c>
      <c r="H61" s="77">
        <v>0.2558</v>
      </c>
      <c r="I61" s="76">
        <f t="shared" si="15"/>
        <v>1842.095346</v>
      </c>
      <c r="J61" s="74">
        <f t="shared" si="16"/>
        <v>114036.213655</v>
      </c>
    </row>
    <row r="62" ht="45" spans="1:10">
      <c r="A62" s="72" t="s">
        <v>96</v>
      </c>
      <c r="B62" s="72" t="s">
        <v>59</v>
      </c>
      <c r="C62" s="73" t="s">
        <v>60</v>
      </c>
      <c r="D62" s="78">
        <f>D61*2.4*30</f>
        <v>4457.1996</v>
      </c>
      <c r="E62" s="72" t="s">
        <v>61</v>
      </c>
      <c r="F62" s="76">
        <v>1.51</v>
      </c>
      <c r="G62" s="76">
        <v>1.51</v>
      </c>
      <c r="H62" s="77">
        <v>0.2558</v>
      </c>
      <c r="I62" s="76">
        <f t="shared" si="15"/>
        <v>1.896258</v>
      </c>
      <c r="J62" s="74">
        <f t="shared" si="16"/>
        <v>8468.67924</v>
      </c>
    </row>
    <row r="63" ht="31.5" spans="1:10">
      <c r="A63" s="79">
        <v>12</v>
      </c>
      <c r="B63" s="80"/>
      <c r="C63" s="81" t="s">
        <v>97</v>
      </c>
      <c r="D63" s="80"/>
      <c r="E63" s="80"/>
      <c r="F63" s="80"/>
      <c r="G63" s="80"/>
      <c r="H63" s="80"/>
      <c r="I63" s="80"/>
      <c r="J63" s="93">
        <f>SUM(J64:J67)</f>
        <v>28547.60259</v>
      </c>
    </row>
    <row r="64" ht="30" spans="1:10">
      <c r="A64" s="72" t="s">
        <v>98</v>
      </c>
      <c r="B64" s="72" t="s">
        <v>49</v>
      </c>
      <c r="C64" s="73" t="s">
        <v>50</v>
      </c>
      <c r="D64" s="78">
        <v>364.26</v>
      </c>
      <c r="E64" s="72" t="s">
        <v>42</v>
      </c>
      <c r="F64" s="76">
        <v>0.77</v>
      </c>
      <c r="G64" s="76">
        <v>0.77</v>
      </c>
      <c r="H64" s="77">
        <v>0.2558</v>
      </c>
      <c r="I64" s="76">
        <f t="shared" ref="I64:I67" si="17">G64*1.2558</f>
        <v>0.966966</v>
      </c>
      <c r="J64" s="74">
        <f t="shared" ref="J64:J67" si="18">ROUND(I64,2)*D64</f>
        <v>353.3322</v>
      </c>
    </row>
    <row r="65" ht="30" spans="1:10">
      <c r="A65" s="72" t="s">
        <v>99</v>
      </c>
      <c r="B65" s="72" t="s">
        <v>52</v>
      </c>
      <c r="C65" s="73" t="s">
        <v>53</v>
      </c>
      <c r="D65" s="78">
        <f>D64</f>
        <v>364.26</v>
      </c>
      <c r="E65" s="72" t="s">
        <v>42</v>
      </c>
      <c r="F65" s="76">
        <v>6.48</v>
      </c>
      <c r="G65" s="76">
        <v>6.48</v>
      </c>
      <c r="H65" s="77">
        <v>0.2558</v>
      </c>
      <c r="I65" s="76">
        <f t="shared" si="17"/>
        <v>8.137584</v>
      </c>
      <c r="J65" s="74">
        <f t="shared" si="18"/>
        <v>2965.0764</v>
      </c>
    </row>
    <row r="66" ht="30" spans="1:10">
      <c r="A66" s="72" t="s">
        <v>100</v>
      </c>
      <c r="B66" s="72" t="s">
        <v>55</v>
      </c>
      <c r="C66" s="73" t="s">
        <v>56</v>
      </c>
      <c r="D66" s="78">
        <f>ROUND(D65,2)*0.035</f>
        <v>12.7491</v>
      </c>
      <c r="E66" s="72" t="s">
        <v>57</v>
      </c>
      <c r="F66" s="76">
        <v>1466.87</v>
      </c>
      <c r="G66" s="76">
        <v>1466.87</v>
      </c>
      <c r="H66" s="77">
        <v>0.2558</v>
      </c>
      <c r="I66" s="76">
        <f t="shared" si="17"/>
        <v>1842.095346</v>
      </c>
      <c r="J66" s="74">
        <f t="shared" si="18"/>
        <v>23485.11711</v>
      </c>
    </row>
    <row r="67" ht="45" spans="1:10">
      <c r="A67" s="72" t="s">
        <v>101</v>
      </c>
      <c r="B67" s="72" t="s">
        <v>59</v>
      </c>
      <c r="C67" s="73" t="s">
        <v>60</v>
      </c>
      <c r="D67" s="78">
        <f>D66*2.4*30</f>
        <v>917.9352</v>
      </c>
      <c r="E67" s="72" t="s">
        <v>61</v>
      </c>
      <c r="F67" s="76">
        <v>1.51</v>
      </c>
      <c r="G67" s="76">
        <v>1.51</v>
      </c>
      <c r="H67" s="77">
        <v>0.2558</v>
      </c>
      <c r="I67" s="76">
        <f t="shared" si="17"/>
        <v>1.896258</v>
      </c>
      <c r="J67" s="74">
        <f t="shared" si="18"/>
        <v>1744.07688</v>
      </c>
    </row>
    <row r="68" ht="15.75" spans="1:10">
      <c r="A68" s="94"/>
      <c r="I68" s="96" t="s">
        <v>102</v>
      </c>
      <c r="J68" s="97">
        <f>J14+J17+J20+J23+J28+J33+J38+J43+J48+J53+J58+J63</f>
        <v>1110504.9169</v>
      </c>
    </row>
    <row r="69" ht="30" spans="1:10">
      <c r="A69" s="95"/>
      <c r="I69" s="98" t="s">
        <v>103</v>
      </c>
      <c r="J69" s="99">
        <v>0</v>
      </c>
    </row>
  </sheetData>
  <mergeCells count="7">
    <mergeCell ref="A3:J3"/>
    <mergeCell ref="A4:J4"/>
    <mergeCell ref="B7:H7"/>
    <mergeCell ref="I7:J7"/>
    <mergeCell ref="B8:E8"/>
    <mergeCell ref="A12:J12"/>
    <mergeCell ref="A1:J2"/>
  </mergeCells>
  <printOptions horizontalCentered="1"/>
  <pageMargins left="0.236111111111111" right="0.236111111111111" top="0.444444444444444" bottom="0.747916666666667" header="0.511805555555556" footer="0.511805555555556"/>
  <pageSetup paperSize="9" scale="58" firstPageNumber="0" orientation="landscape" useFirstPageNumber="1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C13" sqref="C13"/>
    </sheetView>
  </sheetViews>
  <sheetFormatPr defaultColWidth="8.67619047619048" defaultRowHeight="15"/>
  <cols>
    <col min="2" max="2" width="42.5714285714286" style="4" customWidth="1"/>
    <col min="3" max="6" width="26.4190476190476" style="4" customWidth="1"/>
    <col min="7" max="7" width="34.0761904761905" style="4" customWidth="1"/>
    <col min="16384" max="16384" width="8.67619047619048" style="4"/>
  </cols>
  <sheetData>
    <row r="1" customFormat="1" ht="17.25" spans="1:7">
      <c r="A1" s="5" t="s">
        <v>104</v>
      </c>
      <c r="B1" s="5"/>
      <c r="C1" s="5"/>
      <c r="D1" s="5"/>
      <c r="E1" s="5"/>
      <c r="F1" s="5"/>
      <c r="G1" s="5"/>
    </row>
    <row r="2" customFormat="1" ht="30" customHeight="1" spans="1:16384">
      <c r="A2" s="6"/>
      <c r="B2" s="6"/>
      <c r="C2" s="6"/>
      <c r="D2" s="6"/>
      <c r="E2" s="6"/>
      <c r="F2" s="6"/>
      <c r="G2" s="6"/>
      <c r="XFD2" s="4"/>
    </row>
    <row r="3" s="1" customFormat="1" ht="15.75" spans="1:7">
      <c r="A3" s="7" t="s">
        <v>105</v>
      </c>
      <c r="B3" s="7"/>
      <c r="C3" s="7"/>
      <c r="D3" s="7"/>
      <c r="E3" s="7"/>
      <c r="F3" s="7"/>
      <c r="G3" s="7"/>
    </row>
    <row r="4" s="1" customFormat="1" ht="18" customHeight="1" spans="1:7">
      <c r="A4" s="8" t="s">
        <v>106</v>
      </c>
      <c r="B4" s="8"/>
      <c r="C4" s="8"/>
      <c r="D4" s="8"/>
      <c r="E4" s="8"/>
      <c r="F4" s="8"/>
      <c r="G4" s="8"/>
    </row>
    <row r="5" s="1" customFormat="1" ht="19.5" customHeight="1" spans="1:7">
      <c r="A5" s="9" t="s">
        <v>107</v>
      </c>
      <c r="B5" s="9"/>
      <c r="C5" s="9"/>
      <c r="D5" s="10"/>
      <c r="E5" s="10"/>
      <c r="F5" s="10"/>
      <c r="G5" s="11"/>
    </row>
    <row r="6" customFormat="1" ht="28.5" customHeight="1" spans="1:16384">
      <c r="A6" s="12"/>
      <c r="B6" s="12"/>
      <c r="C6" s="12"/>
      <c r="D6" s="12"/>
      <c r="E6" s="12"/>
      <c r="F6" s="12"/>
      <c r="G6" s="12"/>
      <c r="XFD6" s="4"/>
    </row>
    <row r="7" customFormat="1" ht="24.75" customHeight="1" spans="1:16384">
      <c r="A7" s="13"/>
      <c r="B7" s="13"/>
      <c r="C7" s="13"/>
      <c r="D7" s="13"/>
      <c r="E7" s="13"/>
      <c r="F7" s="13"/>
      <c r="G7" s="14" t="s">
        <v>108</v>
      </c>
      <c r="XFD7" s="4"/>
    </row>
    <row r="8" s="2" customFormat="1" ht="34.5" customHeight="1" spans="1:7">
      <c r="A8" s="15" t="s">
        <v>109</v>
      </c>
      <c r="B8" s="16" t="s">
        <v>110</v>
      </c>
      <c r="C8" s="16" t="s">
        <v>111</v>
      </c>
      <c r="D8" s="16" t="s">
        <v>112</v>
      </c>
      <c r="E8" s="16" t="s">
        <v>113</v>
      </c>
      <c r="F8" s="16" t="s">
        <v>114</v>
      </c>
      <c r="G8" s="16" t="s">
        <v>115</v>
      </c>
    </row>
    <row r="9" customFormat="1" ht="16.5" spans="1:16384">
      <c r="A9" s="17">
        <v>1</v>
      </c>
      <c r="B9" s="18" t="s">
        <v>116</v>
      </c>
      <c r="C9" s="19">
        <v>10250.24</v>
      </c>
      <c r="D9" s="19">
        <v>2562.56</v>
      </c>
      <c r="E9" s="19">
        <v>2562.56</v>
      </c>
      <c r="F9" s="19">
        <v>2562.56</v>
      </c>
      <c r="G9" s="19">
        <v>2562.56</v>
      </c>
      <c r="XFD9" s="4"/>
    </row>
    <row r="10" customFormat="1" ht="17.25" spans="1:16384">
      <c r="A10" s="20"/>
      <c r="B10" s="21" t="s">
        <v>117</v>
      </c>
      <c r="C10" s="22">
        <v>0.00923025176525463</v>
      </c>
      <c r="D10" s="22">
        <v>0.25</v>
      </c>
      <c r="E10" s="22">
        <v>0.25</v>
      </c>
      <c r="F10" s="22">
        <v>0.25</v>
      </c>
      <c r="G10" s="22">
        <v>0.25</v>
      </c>
      <c r="XFD10" s="4"/>
    </row>
    <row r="11" customFormat="1" ht="16.5" spans="1:16384">
      <c r="A11" s="17">
        <v>2</v>
      </c>
      <c r="B11" s="18" t="s">
        <v>38</v>
      </c>
      <c r="C11" s="19">
        <v>7822.2608</v>
      </c>
      <c r="D11" s="19">
        <v>7822.2608</v>
      </c>
      <c r="E11" s="23" t="s">
        <v>118</v>
      </c>
      <c r="F11" s="23" t="s">
        <v>118</v>
      </c>
      <c r="G11" s="23" t="s">
        <v>118</v>
      </c>
      <c r="XFD11" s="4"/>
    </row>
    <row r="12" customFormat="1" ht="17.25" spans="1:16384">
      <c r="A12" s="20"/>
      <c r="B12" s="21" t="s">
        <v>117</v>
      </c>
      <c r="C12" s="22">
        <v>0.00704387766115545</v>
      </c>
      <c r="D12" s="22">
        <v>1</v>
      </c>
      <c r="E12" s="22" t="s">
        <v>118</v>
      </c>
      <c r="F12" s="22" t="s">
        <v>118</v>
      </c>
      <c r="G12" s="22" t="s">
        <v>118</v>
      </c>
      <c r="XFD12" s="4"/>
    </row>
    <row r="13" customFormat="1" ht="29.25" customHeight="1" spans="1:16384">
      <c r="A13" s="17">
        <v>3</v>
      </c>
      <c r="B13" s="24" t="s">
        <v>119</v>
      </c>
      <c r="C13" s="19">
        <v>1092432.4194</v>
      </c>
      <c r="D13" s="19">
        <v>273108.10485</v>
      </c>
      <c r="E13" s="19">
        <v>273108.10485</v>
      </c>
      <c r="F13" s="19">
        <v>273108.10485</v>
      </c>
      <c r="G13" s="19">
        <v>273108.10485</v>
      </c>
      <c r="XFD13" s="4"/>
    </row>
    <row r="14" customFormat="1" ht="20.25" customHeight="1" spans="1:16384">
      <c r="A14" s="20"/>
      <c r="B14" s="21" t="s">
        <v>117</v>
      </c>
      <c r="C14" s="22">
        <v>0.98372587057359</v>
      </c>
      <c r="D14" s="22">
        <v>0.25</v>
      </c>
      <c r="E14" s="22">
        <v>0.25</v>
      </c>
      <c r="F14" s="22">
        <v>0.25</v>
      </c>
      <c r="G14" s="22">
        <v>0.25</v>
      </c>
      <c r="XFD14" s="4"/>
    </row>
    <row r="15" customFormat="1" ht="19.5" customHeight="1" spans="1:16384">
      <c r="A15" s="25" t="s">
        <v>120</v>
      </c>
      <c r="B15" s="13"/>
      <c r="C15" s="13"/>
      <c r="D15" s="26"/>
      <c r="E15" s="26"/>
      <c r="F15" s="26"/>
      <c r="G15" s="26"/>
      <c r="XFD15" s="4"/>
    </row>
    <row r="16" customFormat="1" ht="17.25" spans="1:16384">
      <c r="A16" s="13"/>
      <c r="B16" s="27" t="s">
        <v>121</v>
      </c>
      <c r="C16" s="28">
        <v>1110504.9202</v>
      </c>
      <c r="D16" s="29"/>
      <c r="E16" s="29"/>
      <c r="F16" s="29"/>
      <c r="G16" s="29"/>
      <c r="XFD16" s="4"/>
    </row>
    <row r="17" s="3" customFormat="1" ht="19.5" customHeight="1" spans="1:7">
      <c r="A17" s="26"/>
      <c r="B17" s="30"/>
      <c r="C17" s="31"/>
      <c r="D17" s="29"/>
      <c r="E17" s="29"/>
      <c r="F17" s="29"/>
      <c r="G17" s="29"/>
    </row>
    <row r="18" customFormat="1" ht="16.5" spans="1:16384">
      <c r="A18" s="13"/>
      <c r="B18" s="32" t="s">
        <v>122</v>
      </c>
      <c r="C18" s="32"/>
      <c r="D18" s="33">
        <v>283492.92565</v>
      </c>
      <c r="E18" s="33">
        <v>275670.66485</v>
      </c>
      <c r="F18" s="33">
        <v>275670.66485</v>
      </c>
      <c r="G18" s="33">
        <v>275670.66485</v>
      </c>
      <c r="XFD18" s="4"/>
    </row>
    <row r="19" customFormat="1" ht="16.5" spans="1:16384">
      <c r="A19" s="13"/>
      <c r="B19" s="34" t="s">
        <v>123</v>
      </c>
      <c r="C19" s="34"/>
      <c r="D19" s="35">
        <v>0.255282908245867</v>
      </c>
      <c r="E19" s="35">
        <v>0.248239030584711</v>
      </c>
      <c r="F19" s="35">
        <v>0.248239030584711</v>
      </c>
      <c r="G19" s="35">
        <v>0.248239030584711</v>
      </c>
      <c r="XFD19" s="4"/>
    </row>
    <row r="20" customFormat="1" ht="16.5" spans="1:16384">
      <c r="A20" s="13"/>
      <c r="B20" s="34" t="s">
        <v>124</v>
      </c>
      <c r="C20" s="34"/>
      <c r="D20" s="36">
        <v>283492.92565</v>
      </c>
      <c r="E20" s="36">
        <v>559163.5905</v>
      </c>
      <c r="F20" s="36">
        <v>834834.25535</v>
      </c>
      <c r="G20" s="36">
        <v>1110504.9202</v>
      </c>
      <c r="XFD20" s="4"/>
    </row>
    <row r="21" customFormat="1" ht="17.25" spans="1:16384">
      <c r="A21" s="13"/>
      <c r="B21" s="37" t="s">
        <v>125</v>
      </c>
      <c r="C21" s="37"/>
      <c r="D21" s="22">
        <v>0.255282908245867</v>
      </c>
      <c r="E21" s="22">
        <v>0.503521938830578</v>
      </c>
      <c r="F21" s="22">
        <v>0.751760969415289</v>
      </c>
      <c r="G21" s="22">
        <v>1</v>
      </c>
      <c r="XFD21" s="4"/>
    </row>
    <row r="22" customFormat="1" ht="16.5" spans="1:16384">
      <c r="A22" s="38"/>
      <c r="B22" s="38"/>
      <c r="C22" s="39"/>
      <c r="D22" s="39"/>
      <c r="E22" s="39"/>
      <c r="F22" s="39"/>
      <c r="G22" s="40"/>
      <c r="XFD22" s="4"/>
    </row>
    <row r="23" customFormat="1" ht="39" customHeight="1" spans="1:16384">
      <c r="A23" s="41" t="s">
        <v>126</v>
      </c>
      <c r="B23" s="41"/>
      <c r="C23" s="41"/>
      <c r="D23" s="41"/>
      <c r="E23" s="41"/>
      <c r="F23" s="41"/>
      <c r="G23" s="41"/>
      <c r="XFD23" s="4"/>
    </row>
  </sheetData>
  <mergeCells count="9">
    <mergeCell ref="A1:G1"/>
    <mergeCell ref="A3:G3"/>
    <mergeCell ref="A4:G4"/>
    <mergeCell ref="A5:C5"/>
    <mergeCell ref="B18:C18"/>
    <mergeCell ref="B19:C19"/>
    <mergeCell ref="B20:C20"/>
    <mergeCell ref="B21:C21"/>
    <mergeCell ref="A23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LibreOffice/6.1.5.2$Windows_X86_64 LibreOffice_project/90f8dcf33c87b3705e78202e3df5142b201bd805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Paes Barreto Neto</dc:creator>
  <cp:lastModifiedBy>Soiurb</cp:lastModifiedBy>
  <cp:revision>13</cp:revision>
  <dcterms:created xsi:type="dcterms:W3CDTF">2022-10-13T13:09:00Z</dcterms:created>
  <cp:lastPrinted>2022-10-26T09:12:00Z</cp:lastPrinted>
  <dcterms:modified xsi:type="dcterms:W3CDTF">2025-10-10T11:31:42Z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fde7aacd-7cc4-4c31-9e6f-7ef306428f09_ActionId">
    <vt:lpwstr>e68c6dd5-e446-4500-9ee3-ccd29a4c67a0</vt:lpwstr>
  </property>
  <property fmtid="{D5CDD505-2E9C-101B-9397-08002B2CF9AE}" pid="7" name="MSIP_Label_fde7aacd-7cc4-4c31-9e6f-7ef306428f09_ContentBits">
    <vt:lpwstr>1</vt:lpwstr>
  </property>
  <property fmtid="{D5CDD505-2E9C-101B-9397-08002B2CF9AE}" pid="8" name="MSIP_Label_fde7aacd-7cc4-4c31-9e6f-7ef306428f09_Enabled">
    <vt:lpwstr>true</vt:lpwstr>
  </property>
  <property fmtid="{D5CDD505-2E9C-101B-9397-08002B2CF9AE}" pid="9" name="MSIP_Label_fde7aacd-7cc4-4c31-9e6f-7ef306428f09_Method">
    <vt:lpwstr>Privileged</vt:lpwstr>
  </property>
  <property fmtid="{D5CDD505-2E9C-101B-9397-08002B2CF9AE}" pid="10" name="MSIP_Label_fde7aacd-7cc4-4c31-9e6f-7ef306428f09_Name">
    <vt:lpwstr>_PUBLICO</vt:lpwstr>
  </property>
  <property fmtid="{D5CDD505-2E9C-101B-9397-08002B2CF9AE}" pid="11" name="MSIP_Label_fde7aacd-7cc4-4c31-9e6f-7ef306428f09_SetDate">
    <vt:lpwstr>2022-10-13T14:49:18Z</vt:lpwstr>
  </property>
  <property fmtid="{D5CDD505-2E9C-101B-9397-08002B2CF9AE}" pid="12" name="MSIP_Label_fde7aacd-7cc4-4c31-9e6f-7ef306428f09_SiteId">
    <vt:lpwstr>ab9bba98-684a-43fb-add8-9c2bebede229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KSOProductBuildVer">
    <vt:lpwstr>1046-12.2.0.21931</vt:lpwstr>
  </property>
  <property fmtid="{D5CDD505-2E9C-101B-9397-08002B2CF9AE}" pid="16" name="ICV">
    <vt:lpwstr>52BA815F5D374645A38EF1B1B089C979_13</vt:lpwstr>
  </property>
</Properties>
</file>