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media/image2.jpeg" ContentType="image/jpeg"/>
  <Override PartName="/xl/media/image3.jpeg" ContentType="image/jpe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RÇAMENTO " sheetId="1" state="visible" r:id="rId2"/>
    <sheet name="CRONOGRAMA" sheetId="2" state="visible" r:id="rId3"/>
    <sheet name="ADMINISTRAÇÃO LOCAL " sheetId="3" state="visible" r:id="rId4"/>
  </sheets>
  <definedNames>
    <definedName function="false" hidden="false" localSheetId="2" name="_xlnm.Print_Area" vbProcedure="false">'ADMINISTRAÇÃO LOCAL '!$A$1:$G$24</definedName>
    <definedName function="false" hidden="false" localSheetId="1" name="_xlnm.Print_Area" vbProcedure="false">CRONOGRAMA!$B$3:$L$40</definedName>
    <definedName function="false" hidden="false" localSheetId="0" name="_xlnm.Print_Area" vbProcedure="false">'ORÇAMENTO '!$A$1:$K$58</definedName>
    <definedName function="false" hidden="false" localSheetId="0" name="_xlnm.Print_Titles" vbProcedure="false">'ORÇAMENTO '!$1:$12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<sst xmlns="http://schemas.openxmlformats.org/spreadsheetml/2006/main" count="229" uniqueCount="170">
  <si>
    <r>
      <rPr>
        <b val="true"/>
        <sz val="14"/>
        <color rgb="FF000000"/>
        <rFont val="Arial"/>
        <family val="2"/>
        <charset val="1"/>
      </rPr>
      <t xml:space="preserve">OBRA: </t>
    </r>
    <r>
      <rPr>
        <sz val="14"/>
        <color rgb="FF000000"/>
        <rFont val="Arial"/>
        <family val="2"/>
        <charset val="1"/>
      </rPr>
      <t xml:space="preserve">REFORMA E ADEQUAÇÃO PARA ACESSIBILIDADE DA CALÇADA NA  "EMEF PROF.ª  HILDA HOLTZ DE CARVALHO"</t>
    </r>
  </si>
  <si>
    <t xml:space="preserve">BASE ORÇAMENTÁRIA</t>
  </si>
  <si>
    <r>
      <rPr>
        <b val="true"/>
        <sz val="14"/>
        <color rgb="FF000000"/>
        <rFont val="Arial"/>
        <family val="2"/>
        <charset val="1"/>
      </rPr>
      <t xml:space="preserve">LOCAL: </t>
    </r>
    <r>
      <rPr>
        <sz val="14"/>
        <color rgb="FF000000"/>
        <rFont val="Arial"/>
        <family val="2"/>
        <charset val="1"/>
      </rPr>
      <t xml:space="preserve">AVENIDA ANTÔNIO LACERDA, BAIRRO: SANTA CECÍLIA, PILAR DO SUL - SP</t>
    </r>
  </si>
  <si>
    <t xml:space="preserve">FONTES: </t>
  </si>
  <si>
    <r>
      <rPr>
        <b val="true"/>
        <sz val="14"/>
        <color rgb="FF000000"/>
        <rFont val="Arial"/>
        <family val="2"/>
        <charset val="1"/>
      </rPr>
      <t xml:space="preserve">PROPRIETÁRIO: </t>
    </r>
    <r>
      <rPr>
        <sz val="14"/>
        <color rgb="FF000000"/>
        <rFont val="Arial"/>
        <family val="2"/>
        <charset val="1"/>
      </rPr>
      <t xml:space="preserve">PREFEITURA MUNICIPAL DE PILAR DO SUL-SP</t>
    </r>
  </si>
  <si>
    <t xml:space="preserve">SINAPI  - DATA BASE: 09/2022 (DESONERADO)     </t>
  </si>
  <si>
    <t xml:space="preserve">CDHU: 187 (DESONERADO) </t>
  </si>
  <si>
    <t xml:space="preserve">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</si>
  <si>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</si>
  <si>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LEIS SOCIAIS = 97,78%        </t>
  </si>
  <si>
    <t xml:space="preserve">PLANILHA ORÇAMENTÁRIA</t>
  </si>
  <si>
    <t xml:space="preserve">Item</t>
  </si>
  <si>
    <t xml:space="preserve">Fonte</t>
  </si>
  <si>
    <t xml:space="preserve">Cod.</t>
  </si>
  <si>
    <t xml:space="preserve">Material e Mão de Obra</t>
  </si>
  <si>
    <t xml:space="preserve">Unidade </t>
  </si>
  <si>
    <t xml:space="preserve">Quantidade</t>
  </si>
  <si>
    <t xml:space="preserve">Preço Unitário</t>
  </si>
  <si>
    <t xml:space="preserve">Preço Unitário COM BDI = 29,79%</t>
  </si>
  <si>
    <t xml:space="preserve">Preço Total                 SEM BDI</t>
  </si>
  <si>
    <t xml:space="preserve">Preço Total                                COM BDI</t>
  </si>
  <si>
    <t xml:space="preserve">Memória de Cálculo </t>
  </si>
  <si>
    <t xml:space="preserve">ADMINISTRAÇÃO LOCAL </t>
  </si>
  <si>
    <t xml:space="preserve">1.1</t>
  </si>
  <si>
    <t xml:space="preserve">COMP.</t>
  </si>
  <si>
    <t xml:space="preserve">Administração local </t>
  </si>
  <si>
    <t xml:space="preserve">vb</t>
  </si>
  <si>
    <t xml:space="preserve">SUB TOTAL</t>
  </si>
  <si>
    <t xml:space="preserve">SERVIÇOS PRELIMINARES</t>
  </si>
  <si>
    <t xml:space="preserve">CDHU</t>
  </si>
  <si>
    <t xml:space="preserve">02.08.050</t>
  </si>
  <si>
    <t xml:space="preserve">Placa em lona com impressão digital e estrutura em madeira</t>
  </si>
  <si>
    <t xml:space="preserve">m²</t>
  </si>
  <si>
    <t xml:space="preserve">Placa nas dimensões: 2,40m x 1,20m = 2,88m²</t>
  </si>
  <si>
    <t xml:space="preserve">1.2</t>
  </si>
  <si>
    <t xml:space="preserve">02.02.150</t>
  </si>
  <si>
    <t xml:space="preserve">Locação de container tipo depósito ‐ área mínima de 13,80 m²</t>
  </si>
  <si>
    <t xml:space="preserve">un x mês</t>
  </si>
  <si>
    <t xml:space="preserve">01 unidade x 4 meses = 04 un x mês </t>
  </si>
  <si>
    <t xml:space="preserve">1.3</t>
  </si>
  <si>
    <t xml:space="preserve">02.01.180</t>
  </si>
  <si>
    <t xml:space="preserve">Banheiro químico modelo Standard, com manutenção conforme exigências da CETESB</t>
  </si>
  <si>
    <t xml:space="preserve">1.4</t>
  </si>
  <si>
    <t xml:space="preserve">02.10.060</t>
  </si>
  <si>
    <t xml:space="preserve">Locação de vias, calçadas, tanques e lagoas</t>
  </si>
  <si>
    <t xml:space="preserve">Área de interferência = 446,34m²</t>
  </si>
  <si>
    <t xml:space="preserve">1.5</t>
  </si>
  <si>
    <t xml:space="preserve">SINAPI </t>
  </si>
  <si>
    <t xml:space="preserve">Remoção de raízes remanescentes de tronco de árvore com diâmetro maior ou igual a 0,40 m e menor que 0,60 m</t>
  </si>
  <si>
    <t xml:space="preserve">un</t>
  </si>
  <si>
    <t xml:space="preserve">Supressão/remoção de raízes para a execução do passeio público + espaço árvore = 7,00 unidades </t>
  </si>
  <si>
    <t xml:space="preserve">1.6</t>
  </si>
  <si>
    <t xml:space="preserve">04.40.010</t>
  </si>
  <si>
    <t xml:space="preserve">Retirada manual de guia pré-moldada, inclusive limpeza, carregamento, transporte até 1 quilômetro e descarregamento</t>
  </si>
  <si>
    <t xml:space="preserve">m</t>
  </si>
  <si>
    <t xml:space="preserve">Retirada da guia existente = 105,85m</t>
  </si>
  <si>
    <t xml:space="preserve">1.7</t>
  </si>
  <si>
    <t xml:space="preserve">03.01.260</t>
  </si>
  <si>
    <t xml:space="preserve">Demolição mecanizada de sarjeta ou sarjetão, inclusive fragmentação, carregamento, transporte até 1 quilômetro e descarregamento</t>
  </si>
  <si>
    <t xml:space="preserve">m³</t>
  </si>
  <si>
    <t xml:space="preserve">Demolição da sarjeta existente = 105,85m x 0,30m x 0,10m = 3,18m³</t>
  </si>
  <si>
    <t xml:space="preserve">1.8</t>
  </si>
  <si>
    <t xml:space="preserve">03.01.220</t>
  </si>
  <si>
    <t xml:space="preserve">Demolição mecanizada de concreto simples, inclusive fragmentação,
carregamento, transporte até 1 quilômetro e descarregamento</t>
  </si>
  <si>
    <t xml:space="preserve">Demolição da calçada existente = 306,79m² x 0,10m = 30,68m³</t>
  </si>
  <si>
    <t xml:space="preserve">1.9</t>
  </si>
  <si>
    <t xml:space="preserve">01.23.070</t>
  </si>
  <si>
    <t xml:space="preserve">Demarcação de área com disco de corte diamantado</t>
  </si>
  <si>
    <t xml:space="preserve">Demarcação do pavimento asfáltico à ser demolido = 111,52m</t>
  </si>
  <si>
    <t xml:space="preserve">1.10</t>
  </si>
  <si>
    <t xml:space="preserve">03.07.010</t>
  </si>
  <si>
    <t xml:space="preserve">Demolição (levantamento) mecanizada de pavimento asfáltico, inclusive carregamento, transporte até 1 quilômetro e descarregamento</t>
  </si>
  <si>
    <t xml:space="preserve">Demolição do pavimento asfáltico = 142,30m²</t>
  </si>
  <si>
    <t xml:space="preserve">1.11</t>
  </si>
  <si>
    <t xml:space="preserve">06.02.020</t>
  </si>
  <si>
    <t xml:space="preserve">Escavação manual em solo de 1ª e 2ª categoria em vala ou cava até 1,5 m</t>
  </si>
  <si>
    <t xml:space="preserve">Escavação do solo para execução das novas guias e sarjetas = 111,52m x 0,45m x 0,20m = 10,04m³</t>
  </si>
  <si>
    <t xml:space="preserve">1.12</t>
  </si>
  <si>
    <t xml:space="preserve">Compactação mecânica de solo para execução de radier, piso de concreto ou laje sobre solo, com compactador de solos a percussão </t>
  </si>
  <si>
    <t xml:space="preserve">Compactação do solo para execução das guias, sarjetas e calçada = 446,34m² </t>
  </si>
  <si>
    <t xml:space="preserve">EXECUÇÃO DA CALÇADA, GUIAS E SARJETAS</t>
  </si>
  <si>
    <t xml:space="preserve">2.1</t>
  </si>
  <si>
    <t xml:space="preserve">54.06.040</t>
  </si>
  <si>
    <t xml:space="preserve">Guia pré-moldada reta tipo PMSP 100 - fck 25 Mpa</t>
  </si>
  <si>
    <t xml:space="preserve">Trechos retos = 99,03m</t>
  </si>
  <si>
    <t xml:space="preserve">2.2</t>
  </si>
  <si>
    <t xml:space="preserve">54.06.020</t>
  </si>
  <si>
    <t xml:space="preserve">Guia pré-moldada curva tipo PMSP 100 - fck 25 Mpa</t>
  </si>
  <si>
    <t xml:space="preserve">Trechos curvos = 12,49m</t>
  </si>
  <si>
    <t xml:space="preserve">2.3</t>
  </si>
  <si>
    <t xml:space="preserve">54.06.170</t>
  </si>
  <si>
    <t xml:space="preserve">Sarjeta ou sarjetão moldado no local, tipo PMSP em concreto com fck 25 MPa</t>
  </si>
  <si>
    <t xml:space="preserve">Execução de sarjeta = 111,52m x 0,30m x 0,10m = 3,34m³</t>
  </si>
  <si>
    <t xml:space="preserve">2.4</t>
  </si>
  <si>
    <t xml:space="preserve">11.18.040</t>
  </si>
  <si>
    <t xml:space="preserve">Lastro de pedra britada</t>
  </si>
  <si>
    <t xml:space="preserve">Lastro de brita (guias) = 111,52m x 0,15m x 0,10m = 1,67m³                               Lastro de brita (calçada) = 360,41m² x 0,03m = 10,81m³                                        Total = 1,67m³ + 10,81m³ = 12,48m³                </t>
  </si>
  <si>
    <t xml:space="preserve">2.5</t>
  </si>
  <si>
    <t xml:space="preserve">Compactação da brita = 446,34m² </t>
  </si>
  <si>
    <t xml:space="preserve">2.6</t>
  </si>
  <si>
    <t xml:space="preserve">Execução de passeio (calçada) ou piso de concreto com concreto moldado in loco, usinado, acabamento convencional, não armado</t>
  </si>
  <si>
    <t xml:space="preserve">Execução da calçada e rampas = 321,93m² x 0,06m = 19,31m³ + 38,48m² x 0,025m = 1,00m³ = 20,31m³</t>
  </si>
  <si>
    <t xml:space="preserve">2.7</t>
  </si>
  <si>
    <t xml:space="preserve">30.04.030</t>
  </si>
  <si>
    <t xml:space="preserve">Piso em ladrilho hidráulico podotátil várias cores (25x25x2,5cm), assentado com argamassa mista</t>
  </si>
  <si>
    <t xml:space="preserve">Assentamento do podotátil = 38,48m²</t>
  </si>
  <si>
    <t xml:space="preserve">2.8</t>
  </si>
  <si>
    <t xml:space="preserve">30.04.070</t>
  </si>
  <si>
    <t xml:space="preserve">Rejuntamento de piso em ladrilho hidráulico (25x25x2,5cm) com argamassa industrializada para rejunte, juntas de 2 mm</t>
  </si>
  <si>
    <t xml:space="preserve">Área do item 2.7 = 38,48m²</t>
  </si>
  <si>
    <t xml:space="preserve">2.9</t>
  </si>
  <si>
    <t xml:space="preserve">09.01.020</t>
  </si>
  <si>
    <t xml:space="preserve">Forma em madeira comum para fundação</t>
  </si>
  <si>
    <t xml:space="preserve">Forma/Guia para assentamento do podotátil = 253,51m x 0,075m = 19,01m²</t>
  </si>
  <si>
    <t xml:space="preserve">SERVIÇOS FINAIS </t>
  </si>
  <si>
    <t xml:space="preserve">3.1</t>
  </si>
  <si>
    <t xml:space="preserve">24.03.040</t>
  </si>
  <si>
    <t xml:space="preserve">Guarda‐corpo tubular com tela em aço galvanizado, diâmetro de 1 1/2´</t>
  </si>
  <si>
    <t xml:space="preserve">Extensão do Guarda-corpo = 7,04m</t>
  </si>
  <si>
    <t xml:space="preserve">3.2</t>
  </si>
  <si>
    <t xml:space="preserve">33.07.102</t>
  </si>
  <si>
    <t xml:space="preserve">Esmalte a base de água em estrutura metálica</t>
  </si>
  <si>
    <t xml:space="preserve">Área = 7,04m x 1,10m x 2 = 15,48m²</t>
  </si>
  <si>
    <t xml:space="preserve">3.3</t>
  </si>
  <si>
    <t xml:space="preserve">34.02.100</t>
  </si>
  <si>
    <t xml:space="preserve">Plantio de grama esmeralda em placas (jardins e canteiros)</t>
  </si>
  <si>
    <t xml:space="preserve">Espaço árvore = 23,65m²</t>
  </si>
  <si>
    <t xml:space="preserve">3.4</t>
  </si>
  <si>
    <t xml:space="preserve">55.01.020</t>
  </si>
  <si>
    <t xml:space="preserve">Limpeza final da obra</t>
  </si>
  <si>
    <t xml:space="preserve">Área de intervenção = 446,34m²</t>
  </si>
  <si>
    <t xml:space="preserve">SEM BDI</t>
  </si>
  <si>
    <t xml:space="preserve">COM BDI</t>
  </si>
  <si>
    <t xml:space="preserve">TOTAL</t>
  </si>
  <si>
    <t xml:space="preserve">PILAR DO SUL, 04 DE NOVEMBRO DE 2022</t>
  </si>
  <si>
    <t xml:space="preserve">CRONOGRAMA FÍSICO-FINANCEIRO</t>
  </si>
  <si>
    <r>
      <rPr>
        <b val="true"/>
        <sz val="12"/>
        <rFont val="Arial"/>
        <family val="2"/>
        <charset val="1"/>
      </rPr>
      <t xml:space="preserve">OBRA: </t>
    </r>
    <r>
      <rPr>
        <sz val="12"/>
        <rFont val="Arial"/>
        <family val="2"/>
        <charset val="1"/>
      </rPr>
      <t xml:space="preserve">REFORMA E ADEQUAÇÃO PARA ACESSIBILIDADE DA CALÇADA NA  "EMEF PROF.ª  HILDA HOLTZ DE CARVALHO"</t>
    </r>
  </si>
  <si>
    <r>
      <rPr>
        <b val="true"/>
        <sz val="12"/>
        <rFont val="Arial"/>
        <family val="2"/>
        <charset val="1"/>
      </rPr>
      <t xml:space="preserve">LOCAL: </t>
    </r>
    <r>
      <rPr>
        <sz val="12"/>
        <rFont val="Arial"/>
        <family val="2"/>
        <charset val="1"/>
      </rPr>
      <t xml:space="preserve">AVENIDA ANTÔNIO LACERDA, BAIRRO: SANTA CECÍLIA, PILAR DO SUL - SP </t>
    </r>
  </si>
  <si>
    <r>
      <rPr>
        <b val="true"/>
        <sz val="12"/>
        <rFont val="Arial"/>
        <family val="2"/>
        <charset val="1"/>
      </rPr>
      <t xml:space="preserve">PROPRIETÁRIO:</t>
    </r>
    <r>
      <rPr>
        <sz val="12"/>
        <rFont val="Arial"/>
        <family val="2"/>
        <charset val="1"/>
      </rPr>
      <t xml:space="preserve"> PREFEITURA MUNICIPAL DE PILAR DO SUL-SP</t>
    </r>
  </si>
  <si>
    <t xml:space="preserve">ITEM</t>
  </si>
  <si>
    <t xml:space="preserve">DESCRIÇÃO DOS SERVIÇOS </t>
  </si>
  <si>
    <t xml:space="preserve">MÊS 01</t>
  </si>
  <si>
    <t xml:space="preserve">MÊS 02</t>
  </si>
  <si>
    <t xml:space="preserve">MÊS 03</t>
  </si>
  <si>
    <t xml:space="preserve">MÊS 04</t>
  </si>
  <si>
    <t xml:space="preserve">%</t>
  </si>
  <si>
    <t xml:space="preserve">  TOTAL (R$)</t>
  </si>
  <si>
    <t xml:space="preserve">  TOTAL (%)</t>
  </si>
  <si>
    <t xml:space="preserve">ACUMULADO (R$)</t>
  </si>
  <si>
    <t xml:space="preserve">ACUMULADO (%)</t>
  </si>
  <si>
    <t xml:space="preserve">PILAR DO SUL, 04  DE NOVEMBRO DE 2022</t>
  </si>
  <si>
    <r>
      <rPr>
        <b val="true"/>
        <sz val="14"/>
        <rFont val="Arial"/>
        <family val="2"/>
        <charset val="1"/>
      </rPr>
      <t xml:space="preserve">OBRA:</t>
    </r>
    <r>
      <rPr>
        <sz val="14"/>
        <rFont val="Arial"/>
        <family val="2"/>
        <charset val="1"/>
      </rPr>
      <t xml:space="preserve"> REFORMA E ADEQUAÇÃO PARA ACESSIBILIDADE DA CALÇADA NA  "EMEF PROF.ª  HILDA HOLTZ DE CARVALHO"</t>
    </r>
  </si>
  <si>
    <r>
      <rPr>
        <b val="true"/>
        <sz val="14"/>
        <color rgb="FF000000"/>
        <rFont val="Arial"/>
        <family val="2"/>
        <charset val="1"/>
      </rPr>
      <t xml:space="preserve">FONTE DE CUSTO: </t>
    </r>
    <r>
      <rPr>
        <sz val="14"/>
        <color rgb="FF000000"/>
        <rFont val="Arial"/>
        <family val="2"/>
        <charset val="1"/>
      </rPr>
      <t xml:space="preserve">SINAPI : SETEMBRO/2022</t>
    </r>
  </si>
  <si>
    <r>
      <rPr>
        <b val="true"/>
        <sz val="14"/>
        <rFont val="Arial"/>
        <family val="2"/>
        <charset val="1"/>
      </rPr>
      <t xml:space="preserve">LOCAL: </t>
    </r>
    <r>
      <rPr>
        <sz val="14"/>
        <rFont val="Arial"/>
        <family val="2"/>
        <charset val="1"/>
      </rPr>
      <t xml:space="preserve">AVENIDA ANTÔNIO LACERDA, BAIRRO: SANTA CECÍLIA, PILAR DO SUL - SP</t>
    </r>
  </si>
  <si>
    <t xml:space="preserve">TABELA DESONERADA</t>
  </si>
  <si>
    <t xml:space="preserve">PLANILHA DE COMPOSIÇÃO - ADMINISTRAÇÃO LOCAL</t>
  </si>
  <si>
    <t xml:space="preserve">CÓD.</t>
  </si>
  <si>
    <t xml:space="preserve">DESCRIÇÃO</t>
  </si>
  <si>
    <t xml:space="preserve">UNIDADE</t>
  </si>
  <si>
    <t xml:space="preserve">QUANTIDADE</t>
  </si>
  <si>
    <t xml:space="preserve">SALÁRIO/HORA</t>
  </si>
  <si>
    <t xml:space="preserve">CUSTO TOTAL</t>
  </si>
  <si>
    <t xml:space="preserve">1.0</t>
  </si>
  <si>
    <t xml:space="preserve">EQUIPE TÉCNICA</t>
  </si>
  <si>
    <t xml:space="preserve">TÉCNICO EM EDIFICAÇÕES COM ENCARGOS COMPLEMENTARES</t>
  </si>
  <si>
    <t xml:space="preserve">H</t>
  </si>
  <si>
    <t xml:space="preserve">ENCARREGADO GERAL COM ENCARGOS COMPLEMENTARES</t>
  </si>
  <si>
    <r>
      <rPr>
        <b val="true"/>
        <sz val="14"/>
        <color rgb="FF000000"/>
        <rFont val="Arial"/>
        <family val="2"/>
        <charset val="1"/>
      </rPr>
      <t xml:space="preserve">Permanência do Técnico na obra: </t>
    </r>
    <r>
      <rPr>
        <sz val="14"/>
        <color rgb="FF000000"/>
        <rFont val="Arial"/>
        <family val="2"/>
        <charset val="1"/>
      </rPr>
      <t xml:space="preserve">8 horas por mês x 4 meses = 32 horas</t>
    </r>
  </si>
  <si>
    <r>
      <rPr>
        <b val="true"/>
        <sz val="14"/>
        <color rgb="FF000000"/>
        <rFont val="Arial"/>
        <family val="2"/>
        <charset val="1"/>
      </rPr>
      <t xml:space="preserve">Permanência do Encarregado na obra: </t>
    </r>
    <r>
      <rPr>
        <sz val="14"/>
        <color rgb="FF000000"/>
        <rFont val="Arial"/>
        <family val="2"/>
        <charset val="1"/>
      </rPr>
      <t xml:space="preserve">30 horas por mês x 4 meses = 120 horas</t>
    </r>
  </si>
  <si>
    <t xml:space="preserve">PILAR DO SUL-SP, 04  DE NOVEMBRO DE 2022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</si>
</sst>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_(&quot;R$&quot;* #,##0.00_);_(&quot;R$&quot;* \(#,##0.00\);_(&quot;R$&quot;* \-??_);_(@_)"/>
    <numFmt numFmtId="166" formatCode="0%"/>
    <numFmt numFmtId="167" formatCode="_(* #,##0.00_);_(* \(#,##0.00\);_(* \-??_);_(@_)"/>
    <numFmt numFmtId="168" formatCode="&quot;R$ &quot;#,##0.00"/>
    <numFmt numFmtId="169" formatCode="0.00"/>
    <numFmt numFmtId="170" formatCode="#,##0.00"/>
    <numFmt numFmtId="171" formatCode="0"/>
    <numFmt numFmtId="172" formatCode="General"/>
    <numFmt numFmtId="173" formatCode="_-* #,##0.00_-;\-* #,##0.00_-;_-* \-??_-;_-@_-"/>
    <numFmt numFmtId="174" formatCode="0.00%"/>
    <numFmt numFmtId="175" formatCode="_-&quot;R$ &quot;* #,##0.00_-;&quot;-R$ &quot;* #,##0.00_-;_-&quot;R$ &quot;* \-??_-;_-@_-"/>
    <numFmt numFmtId="176" formatCode="[$R$-416]\ #,##0.00;[RED]\-[$R$-416]\ #,##0.00"/>
  </numFmts>
  <fonts count="4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b val="true"/>
      <sz val="11"/>
      <color rgb="FFFF99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 val="true"/>
      <sz val="11"/>
      <color rgb="FF808080"/>
      <name val="Calibri"/>
      <family val="2"/>
      <charset val="1"/>
    </font>
    <font>
      <b val="true"/>
      <sz val="15"/>
      <color rgb="FF003366"/>
      <name val="Calibri"/>
      <family val="2"/>
      <charset val="1"/>
    </font>
    <font>
      <b val="true"/>
      <sz val="13"/>
      <color rgb="FF003366"/>
      <name val="Calibri"/>
      <family val="2"/>
      <charset val="1"/>
    </font>
    <font>
      <b val="true"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MS Sans Serif"/>
      <family val="2"/>
      <charset val="1"/>
    </font>
    <font>
      <sz val="10"/>
      <name val="MS Sans Serif"/>
      <family val="2"/>
      <charset val="1"/>
    </font>
    <font>
      <b val="true"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8"/>
      <color rgb="FF003366"/>
      <name val="Cambria"/>
      <family val="2"/>
      <charset val="1"/>
    </font>
    <font>
      <b val="true"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4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14"/>
      <name val="Arial"/>
      <family val="2"/>
      <charset val="1"/>
    </font>
    <font>
      <b val="true"/>
      <sz val="14"/>
      <color rgb="FFFF0000"/>
      <name val="Arial"/>
      <family val="2"/>
      <charset val="1"/>
    </font>
    <font>
      <sz val="14"/>
      <color rgb="FF000000"/>
      <name val="Calibri"/>
      <family val="2"/>
      <charset val="1"/>
    </font>
    <font>
      <sz val="14"/>
      <name val="Calibri"/>
      <family val="2"/>
      <charset val="1"/>
    </font>
    <font>
      <sz val="12"/>
      <name val="Calibri"/>
      <family val="2"/>
      <charset val="1"/>
    </font>
    <font>
      <sz val="14"/>
      <color rgb="FF000000"/>
      <name val="Calibri"/>
      <family val="0"/>
    </font>
    <font>
      <b val="true"/>
      <sz val="14"/>
      <color rgb="FF000000"/>
      <name val="Calibri"/>
      <family val="0"/>
    </font>
    <font>
      <sz val="14"/>
      <color rgb="FF000000"/>
      <name val="Times New Roman"/>
      <family val="0"/>
    </font>
    <font>
      <b val="true"/>
      <sz val="14"/>
      <name val="Arial"/>
      <family val="2"/>
      <charset val="1"/>
    </font>
    <font>
      <b val="true"/>
      <sz val="12"/>
      <name val="Arial"/>
      <family val="2"/>
      <charset val="1"/>
    </font>
    <font>
      <sz val="12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11"/>
      <color rgb="FF000000"/>
      <name val="Calibri"/>
      <family val="0"/>
    </font>
    <font>
      <b val="true"/>
      <sz val="11"/>
      <color rgb="FF000000"/>
      <name val="Calibri"/>
      <family val="0"/>
    </font>
    <font>
      <sz val="11"/>
      <color rgb="FF000000"/>
      <name val="Times New Roman"/>
      <family val="0"/>
    </font>
    <font>
      <b val="true"/>
      <sz val="14"/>
      <color rgb="FF000000"/>
      <name val="Calibri"/>
      <family val="2"/>
      <charset val="1"/>
    </font>
  </fonts>
  <fills count="29">
    <fill>
      <patternFill patternType="none"/>
    </fill>
    <fill>
      <patternFill patternType="gray125"/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BFBFBF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A6A6A6"/>
        <bgColor rgb="FF969696"/>
      </patternFill>
    </fill>
    <fill>
      <patternFill patternType="solid">
        <fgColor rgb="FFD9D9D9"/>
        <bgColor rgb="FFC5E0B4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C0C0C0"/>
      </patternFill>
    </fill>
    <fill>
      <patternFill patternType="solid">
        <fgColor rgb="FFC5E0B4"/>
        <bgColor rgb="FFD9D9D9"/>
      </patternFill>
    </fill>
  </fills>
  <borders count="4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10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9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4" borderId="0" applyFont="true" applyBorder="false" applyAlignment="true" applyProtection="false">
      <alignment horizontal="general" vertical="bottom" textRotation="0" wrapText="false" indent="0" shrinkToFit="false"/>
    </xf>
    <xf numFmtId="164" fontId="7" fillId="20" borderId="1" applyFont="true" applyBorder="true" applyAlignment="true" applyProtection="false">
      <alignment horizontal="general" vertical="bottom" textRotation="0" wrapText="false" indent="0" shrinkToFit="false"/>
    </xf>
    <xf numFmtId="164" fontId="8" fillId="21" borderId="2" applyFont="true" applyBorder="true" applyAlignment="true" applyProtection="false">
      <alignment horizontal="general" vertical="bottom" textRotation="0" wrapText="false" indent="0" shrinkToFit="false"/>
    </xf>
    <xf numFmtId="164" fontId="7" fillId="20" borderId="1" applyFont="true" applyBorder="true" applyAlignment="true" applyProtection="false">
      <alignment horizontal="general" vertical="bottom" textRotation="0" wrapText="false" indent="0" shrinkToFit="false"/>
    </xf>
    <xf numFmtId="164" fontId="8" fillId="21" borderId="2" applyFont="true" applyBorder="true" applyAlignment="true" applyProtection="false">
      <alignment horizontal="general" vertical="bottom" textRotation="0" wrapText="false" indent="0" shrinkToFit="false"/>
    </xf>
    <xf numFmtId="164" fontId="9" fillId="0" borderId="3" applyFont="true" applyBorder="true" applyAlignment="true" applyProtection="false">
      <alignment horizontal="general" vertical="bottom" textRotation="0" wrapText="false" indent="0" shrinkToFit="false"/>
    </xf>
    <xf numFmtId="164" fontId="10" fillId="7" borderId="1" applyFont="true" applyBorder="tru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5" applyFont="true" applyBorder="true" applyAlignment="true" applyProtection="false">
      <alignment horizontal="general" vertical="bottom" textRotation="0" wrapText="false" indent="0" shrinkToFit="false"/>
    </xf>
    <xf numFmtId="164" fontId="14" fillId="0" borderId="6" applyFont="true" applyBorder="tru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7" borderId="1" applyFont="true" applyBorder="true" applyAlignment="true" applyProtection="false">
      <alignment horizontal="general" vertical="bottom" textRotation="0" wrapText="false" indent="0" shrinkToFit="false"/>
    </xf>
    <xf numFmtId="164" fontId="9" fillId="0" borderId="3" applyFont="true" applyBorder="tru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22" borderId="0" applyFont="true" applyBorder="false" applyAlignment="true" applyProtection="false">
      <alignment horizontal="general" vertical="bottom" textRotation="0" wrapText="false" indent="0" shrinkToFit="false"/>
    </xf>
    <xf numFmtId="164" fontId="15" fillId="22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3" borderId="7" applyFont="true" applyBorder="true" applyAlignment="true" applyProtection="false">
      <alignment horizontal="general" vertical="bottom" textRotation="0" wrapText="false" indent="0" shrinkToFit="false"/>
    </xf>
    <xf numFmtId="164" fontId="0" fillId="23" borderId="7" applyFont="true" applyBorder="true" applyAlignment="true" applyProtection="false">
      <alignment horizontal="general" vertical="bottom" textRotation="0" wrapText="false" indent="0" shrinkToFit="false"/>
    </xf>
    <xf numFmtId="164" fontId="19" fillId="20" borderId="8" applyFont="true" applyBorder="tru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20" borderId="8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9" applyFont="true" applyBorder="true" applyAlignment="true" applyProtection="false">
      <alignment horizontal="general" vertical="bottom" textRotation="0" wrapText="false" indent="0" shrinkToFit="false"/>
    </xf>
    <xf numFmtId="164" fontId="12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5" applyFont="true" applyBorder="true" applyAlignment="true" applyProtection="false">
      <alignment horizontal="general" vertical="bottom" textRotation="0" wrapText="false" indent="0" shrinkToFit="false"/>
    </xf>
    <xf numFmtId="164" fontId="14" fillId="0" borderId="6" applyFont="true" applyBorder="tru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9" borderId="0" applyFont="true" applyBorder="false" applyAlignment="true" applyProtection="false">
      <alignment horizontal="general" vertical="bottom" textRotation="0" wrapText="false" indent="0" shrinkToFit="false"/>
    </xf>
  </cellStyleXfs>
  <cellXfs count="1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2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24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5" fillId="24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25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25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25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25" fillId="25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26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26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24" fillId="26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4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27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5" fillId="27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26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26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24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27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5" fillId="27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4" fillId="26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4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27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5" fillId="27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24" borderId="1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25" fillId="24" borderId="1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5" fillId="24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8" fontId="2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2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2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9" fontId="3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3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2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35" fillId="0" borderId="2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35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0" fillId="0" borderId="2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37" fillId="28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7" fillId="28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5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38" fillId="0" borderId="2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38" fillId="0" borderId="3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8" fillId="0" borderId="1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35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3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4" fontId="39" fillId="0" borderId="1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9" fillId="0" borderId="1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35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9" fillId="0" borderId="3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8" fillId="0" borderId="3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9" fillId="0" borderId="3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4" fontId="39" fillId="0" borderId="3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9" fillId="0" borderId="3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38" fillId="0" borderId="3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39" fillId="0" borderId="1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35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39" fillId="0" borderId="1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39" fillId="0" borderId="1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0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39" fillId="0" borderId="2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39" fillId="0" borderId="2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39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9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3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3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8" fillId="28" borderId="2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0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4" fontId="39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9" fillId="0" borderId="4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0" fillId="28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0" fillId="28" borderId="26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0" fillId="0" borderId="13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0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40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6" fillId="0" borderId="26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16" fillId="0" borderId="27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6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4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9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9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25" borderId="30" xfId="9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25" borderId="15" xfId="9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0" borderId="0" xfId="9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27" borderId="18" xfId="9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25" borderId="18" xfId="9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25" borderId="18" xfId="9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5" borderId="18" xfId="9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18" xfId="9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8" xfId="9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6" fontId="24" fillId="0" borderId="18" xfId="9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25" borderId="42" xfId="9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25" fillId="25" borderId="42" xfId="9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9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25" fillId="0" borderId="0" xfId="9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9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Ênfase1 2" xfId="26"/>
    <cellStyle name="20% - Ênfase2 2" xfId="27"/>
    <cellStyle name="20% - Ênfase3 2" xfId="28"/>
    <cellStyle name="20% - Ênfase4 2" xfId="29"/>
    <cellStyle name="20% - Ênfase5 2" xfId="30"/>
    <cellStyle name="20% - Ênfase6 2" xfId="31"/>
    <cellStyle name="40% - Accent1" xfId="32"/>
    <cellStyle name="40% - Accent2" xfId="33"/>
    <cellStyle name="40% - Accent3" xfId="34"/>
    <cellStyle name="40% - Accent4" xfId="35"/>
    <cellStyle name="40% - Accent5" xfId="36"/>
    <cellStyle name="40% - Accent6" xfId="37"/>
    <cellStyle name="40% - Ênfase1 2" xfId="38"/>
    <cellStyle name="40% - Ênfase2 2" xfId="39"/>
    <cellStyle name="40% - Ênfase3 2" xfId="40"/>
    <cellStyle name="40% - Ênfase4 2" xfId="41"/>
    <cellStyle name="40% - Ênfase5 2" xfId="42"/>
    <cellStyle name="40% - Ênfase6 2" xfId="43"/>
    <cellStyle name="60% - Accent1" xfId="44"/>
    <cellStyle name="60% - Accent2" xfId="45"/>
    <cellStyle name="60% - Accent3" xfId="46"/>
    <cellStyle name="60% - Accent4" xfId="47"/>
    <cellStyle name="60% - Accent5" xfId="48"/>
    <cellStyle name="60% - Accent6" xfId="49"/>
    <cellStyle name="60% - Ênfase1 2" xfId="50"/>
    <cellStyle name="60% - Ênfase2 2" xfId="51"/>
    <cellStyle name="60% - Ênfase3 2" xfId="52"/>
    <cellStyle name="60% - Ênfase4 2" xfId="53"/>
    <cellStyle name="60% - Ênfase5 2" xfId="54"/>
    <cellStyle name="60% - Ênfase6 2" xfId="55"/>
    <cellStyle name="Accent1" xfId="56"/>
    <cellStyle name="Accent2" xfId="57"/>
    <cellStyle name="Accent3" xfId="58"/>
    <cellStyle name="Accent4" xfId="59"/>
    <cellStyle name="Accent5" xfId="60"/>
    <cellStyle name="Accent6" xfId="61"/>
    <cellStyle name="Bad 1" xfId="62"/>
    <cellStyle name="Bom 2" xfId="63"/>
    <cellStyle name="Calculation" xfId="64"/>
    <cellStyle name="Check Cell" xfId="65"/>
    <cellStyle name="Cálculo 2" xfId="66"/>
    <cellStyle name="Célula de Verificação 2" xfId="67"/>
    <cellStyle name="Célula Vinculada 2" xfId="68"/>
    <cellStyle name="Entrada 2" xfId="69"/>
    <cellStyle name="Explanatory Text" xfId="70"/>
    <cellStyle name="Good 2" xfId="71"/>
    <cellStyle name="Heading 1 3" xfId="72"/>
    <cellStyle name="Heading 2 4" xfId="73"/>
    <cellStyle name="Heading 3" xfId="74"/>
    <cellStyle name="Heading 4" xfId="75"/>
    <cellStyle name="Incorreto 2" xfId="76"/>
    <cellStyle name="Input" xfId="77"/>
    <cellStyle name="Linked Cell" xfId="78"/>
    <cellStyle name="Moeda 2" xfId="79"/>
    <cellStyle name="Neutra 2" xfId="80"/>
    <cellStyle name="Neutral 5" xfId="81"/>
    <cellStyle name="Normal 2" xfId="82"/>
    <cellStyle name="Normal 2 2" xfId="83"/>
    <cellStyle name="Normal 3" xfId="84"/>
    <cellStyle name="Normal 3 2" xfId="85"/>
    <cellStyle name="Nota 2" xfId="86"/>
    <cellStyle name="Note 6" xfId="87"/>
    <cellStyle name="Output" xfId="88"/>
    <cellStyle name="Porcentagem 2" xfId="89"/>
    <cellStyle name="Saída 2" xfId="90"/>
    <cellStyle name="Separador de milhares 142" xfId="91"/>
    <cellStyle name="Texto de Aviso 2" xfId="92"/>
    <cellStyle name="Texto Explicativo 2" xfId="93"/>
    <cellStyle name="Title" xfId="94"/>
    <cellStyle name="Total 2" xfId="95"/>
    <cellStyle name="Título 1 2" xfId="96"/>
    <cellStyle name="Título 2 2" xfId="97"/>
    <cellStyle name="Título 3 2" xfId="98"/>
    <cellStyle name="Título 4 2" xfId="99"/>
    <cellStyle name="Título 5" xfId="100"/>
    <cellStyle name="Vírgula 2" xfId="101"/>
    <cellStyle name="Warning Text" xfId="102"/>
    <cellStyle name="Ênfase1 2" xfId="103"/>
    <cellStyle name="Ênfase2 2" xfId="104"/>
    <cellStyle name="Ênfase3 2" xfId="105"/>
    <cellStyle name="Ênfase4 2" xfId="106"/>
    <cellStyle name="Ênfase5 2" xfId="107"/>
    <cellStyle name="Ênfase6 2" xfId="10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A6A6A6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9D9D9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C5E0B4"/>
      <rgbColor rgb="FFFFCC00"/>
      <rgbColor rgb="FFFF9900"/>
      <rgbColor rgb="FFFF6600"/>
      <rgbColor rgb="FFBFBFBF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1591920</xdr:colOff>
      <xdr:row>0</xdr:row>
      <xdr:rowOff>0</xdr:rowOff>
    </xdr:from>
    <xdr:to>
      <xdr:col>10</xdr:col>
      <xdr:colOff>2761920</xdr:colOff>
      <xdr:row>2</xdr:row>
      <xdr:rowOff>427320</xdr:rowOff>
    </xdr:to>
    <xdr:pic>
      <xdr:nvPicPr>
        <xdr:cNvPr id="0" name="Imagem 5" descr=""/>
        <xdr:cNvPicPr/>
      </xdr:nvPicPr>
      <xdr:blipFill>
        <a:blip r:embed="rId1"/>
        <a:stretch/>
      </xdr:blipFill>
      <xdr:spPr>
        <a:xfrm>
          <a:off x="4404240" y="0"/>
          <a:ext cx="16178040" cy="126540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3</xdr:col>
      <xdr:colOff>5075280</xdr:colOff>
      <xdr:row>55</xdr:row>
      <xdr:rowOff>30240</xdr:rowOff>
    </xdr:from>
    <xdr:to>
      <xdr:col>7</xdr:col>
      <xdr:colOff>1109880</xdr:colOff>
      <xdr:row>57</xdr:row>
      <xdr:rowOff>505800</xdr:rowOff>
    </xdr:to>
    <xdr:sp>
      <xdr:nvSpPr>
        <xdr:cNvPr id="1" name="CustomShape 1"/>
        <xdr:cNvSpPr/>
      </xdr:nvSpPr>
      <xdr:spPr>
        <a:xfrm>
          <a:off x="7887600" y="26604720"/>
          <a:ext cx="5438880" cy="828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1400" spc="-1" strike="noStrike">
              <a:solidFill>
                <a:srgbClr val="000000"/>
              </a:solidFill>
              <a:latin typeface="Calibri"/>
            </a:rPr>
            <a:t>____________________________      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000000"/>
              </a:solidFill>
              <a:latin typeface="Calibri"/>
            </a:rPr>
            <a:t>NEIVITON PEREIRA DA SILVA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400" spc="-1" strike="noStrike">
              <a:solidFill>
                <a:srgbClr val="000000"/>
              </a:solidFill>
              <a:latin typeface="Calibri"/>
            </a:rPr>
            <a:t>TÉCNICO EM EDIFICAÇÕES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br/>
          <a:endParaRPr b="0" lang="pt-BR" sz="14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7</xdr:col>
      <xdr:colOff>667080</xdr:colOff>
      <xdr:row>55</xdr:row>
      <xdr:rowOff>28080</xdr:rowOff>
    </xdr:from>
    <xdr:to>
      <xdr:col>10</xdr:col>
      <xdr:colOff>97920</xdr:colOff>
      <xdr:row>57</xdr:row>
      <xdr:rowOff>503640</xdr:rowOff>
    </xdr:to>
    <xdr:sp>
      <xdr:nvSpPr>
        <xdr:cNvPr id="2" name="CustomShape 1"/>
        <xdr:cNvSpPr/>
      </xdr:nvSpPr>
      <xdr:spPr>
        <a:xfrm>
          <a:off x="12883680" y="26602560"/>
          <a:ext cx="5034600" cy="828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1400" spc="-1" strike="noStrike">
              <a:solidFill>
                <a:srgbClr val="000000"/>
              </a:solidFill>
              <a:latin typeface="Calibri"/>
            </a:rPr>
            <a:t>____________________________________________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000000"/>
              </a:solidFill>
              <a:latin typeface="Calibri"/>
            </a:rPr>
            <a:t>JEFERSON ROBERTO FERREIRA DOS SANTOS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400" spc="-1" strike="noStrike">
              <a:solidFill>
                <a:srgbClr val="000000"/>
              </a:solidFill>
              <a:latin typeface="Calibri"/>
            </a:rPr>
            <a:t>TÉCNICO EM EDIFICAÇÕES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br/>
          <a:endParaRPr b="0" lang="pt-BR" sz="14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977400</xdr:colOff>
      <xdr:row>55</xdr:row>
      <xdr:rowOff>28080</xdr:rowOff>
    </xdr:from>
    <xdr:to>
      <xdr:col>4</xdr:col>
      <xdr:colOff>408600</xdr:colOff>
      <xdr:row>57</xdr:row>
      <xdr:rowOff>503640</xdr:rowOff>
    </xdr:to>
    <xdr:sp>
      <xdr:nvSpPr>
        <xdr:cNvPr id="3" name="CustomShape 1"/>
        <xdr:cNvSpPr/>
      </xdr:nvSpPr>
      <xdr:spPr>
        <a:xfrm>
          <a:off x="3789720" y="26602560"/>
          <a:ext cx="5358240" cy="828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1400" spc="-1" strike="noStrike">
              <a:solidFill>
                <a:srgbClr val="000000"/>
              </a:solidFill>
              <a:latin typeface="Calibri"/>
            </a:rPr>
            <a:t>______________________________________________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000000"/>
              </a:solidFill>
              <a:latin typeface="Calibri"/>
            </a:rPr>
            <a:t>EDUARDO OLIVEIRA DOS SANTOS JUNIOR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400" spc="-1" strike="noStrike">
              <a:solidFill>
                <a:srgbClr val="000000"/>
              </a:solidFill>
              <a:latin typeface="Calibri"/>
            </a:rPr>
            <a:t>SECRETÁRIO DE OBRAS, INFRAESTRUTURA E URBANISMO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br/>
          <a:endParaRPr b="0" lang="pt-BR" sz="14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3819600</xdr:colOff>
      <xdr:row>2</xdr:row>
      <xdr:rowOff>133200</xdr:rowOff>
    </xdr:from>
    <xdr:to>
      <xdr:col>8</xdr:col>
      <xdr:colOff>538200</xdr:colOff>
      <xdr:row>4</xdr:row>
      <xdr:rowOff>89280</xdr:rowOff>
    </xdr:to>
    <xdr:pic>
      <xdr:nvPicPr>
        <xdr:cNvPr id="4" name="Imagem 1" descr=""/>
        <xdr:cNvPicPr/>
      </xdr:nvPicPr>
      <xdr:blipFill>
        <a:blip r:embed="rId1"/>
        <a:stretch/>
      </xdr:blipFill>
      <xdr:spPr>
        <a:xfrm>
          <a:off x="4857120" y="590400"/>
          <a:ext cx="9792000" cy="78444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3314880</xdr:colOff>
      <xdr:row>34</xdr:row>
      <xdr:rowOff>123840</xdr:rowOff>
    </xdr:from>
    <xdr:to>
      <xdr:col>2</xdr:col>
      <xdr:colOff>6552720</xdr:colOff>
      <xdr:row>38</xdr:row>
      <xdr:rowOff>189720</xdr:rowOff>
    </xdr:to>
    <xdr:sp>
      <xdr:nvSpPr>
        <xdr:cNvPr id="5" name="CustomShape 1"/>
        <xdr:cNvSpPr/>
      </xdr:nvSpPr>
      <xdr:spPr>
        <a:xfrm>
          <a:off x="4352400" y="8911440"/>
          <a:ext cx="3237840" cy="828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1100" spc="-1" strike="noStrike">
              <a:solidFill>
                <a:srgbClr val="000000"/>
              </a:solidFill>
              <a:latin typeface="Calibri"/>
            </a:rPr>
            <a:t>__________________________________________      </a:t>
          </a:r>
          <a:endParaRPr b="0" lang="pt-BR" sz="11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Eduardo Oliveira dos Santos Junior</a:t>
          </a:r>
          <a:endParaRPr b="0" lang="pt-BR" sz="11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Secretário de Obras, Infraestrutura e Urbanismo</a:t>
          </a:r>
          <a:endParaRPr b="0" lang="pt-BR" sz="11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br/>
          <a:endParaRPr b="0" lang="pt-BR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twoCell">
    <xdr:from>
      <xdr:col>2</xdr:col>
      <xdr:colOff>6705720</xdr:colOff>
      <xdr:row>34</xdr:row>
      <xdr:rowOff>123840</xdr:rowOff>
    </xdr:from>
    <xdr:to>
      <xdr:col>6</xdr:col>
      <xdr:colOff>240480</xdr:colOff>
      <xdr:row>38</xdr:row>
      <xdr:rowOff>189720</xdr:rowOff>
    </xdr:to>
    <xdr:sp>
      <xdr:nvSpPr>
        <xdr:cNvPr id="6" name="CustomShape 1"/>
        <xdr:cNvSpPr/>
      </xdr:nvSpPr>
      <xdr:spPr>
        <a:xfrm>
          <a:off x="7743240" y="8911440"/>
          <a:ext cx="4299840" cy="828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1100" spc="-1" strike="noStrike">
              <a:solidFill>
                <a:srgbClr val="000000"/>
              </a:solidFill>
              <a:latin typeface="Calibri"/>
            </a:rPr>
            <a:t>_________________________________________</a:t>
          </a:r>
          <a:endParaRPr b="0" lang="pt-BR" sz="11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Jeferson Roberto Ferreira dos Santos </a:t>
          </a:r>
          <a:endParaRPr b="0" lang="pt-BR" sz="11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Técnico em Edificações </a:t>
          </a:r>
          <a:endParaRPr b="0" lang="pt-BR" sz="11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br/>
          <a:endParaRPr b="0" lang="pt-BR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362160</xdr:colOff>
      <xdr:row>34</xdr:row>
      <xdr:rowOff>123840</xdr:rowOff>
    </xdr:from>
    <xdr:to>
      <xdr:col>9</xdr:col>
      <xdr:colOff>1060200</xdr:colOff>
      <xdr:row>38</xdr:row>
      <xdr:rowOff>189720</xdr:rowOff>
    </xdr:to>
    <xdr:sp>
      <xdr:nvSpPr>
        <xdr:cNvPr id="7" name="CustomShape 1"/>
        <xdr:cNvSpPr/>
      </xdr:nvSpPr>
      <xdr:spPr>
        <a:xfrm>
          <a:off x="12164760" y="8911440"/>
          <a:ext cx="4135320" cy="828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1100" spc="-1" strike="noStrike">
              <a:solidFill>
                <a:srgbClr val="000000"/>
              </a:solidFill>
              <a:latin typeface="Calibri"/>
            </a:rPr>
            <a:t>________________________________________    </a:t>
          </a:r>
          <a:endParaRPr b="0" lang="pt-BR" sz="11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Neiviton Pereira da Silva </a:t>
          </a:r>
          <a:endParaRPr b="0" lang="pt-BR" sz="11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Técnico em Edificações </a:t>
          </a:r>
          <a:endParaRPr b="0" lang="pt-BR" sz="11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br/>
          <a:endParaRPr b="0" lang="pt-BR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874080</xdr:colOff>
      <xdr:row>0</xdr:row>
      <xdr:rowOff>57240</xdr:rowOff>
    </xdr:from>
    <xdr:to>
      <xdr:col>6</xdr:col>
      <xdr:colOff>892800</xdr:colOff>
      <xdr:row>1</xdr:row>
      <xdr:rowOff>113760</xdr:rowOff>
    </xdr:to>
    <xdr:pic>
      <xdr:nvPicPr>
        <xdr:cNvPr id="8" name="Imagem 1" descr=""/>
        <xdr:cNvPicPr/>
      </xdr:nvPicPr>
      <xdr:blipFill>
        <a:blip r:embed="rId1"/>
        <a:stretch/>
      </xdr:blipFill>
      <xdr:spPr>
        <a:xfrm>
          <a:off x="3675600" y="57240"/>
          <a:ext cx="10984320" cy="1056600"/>
        </a:xfrm>
        <a:prstGeom prst="rect">
          <a:avLst/>
        </a:prstGeom>
        <a:ln w="9360">
          <a:noFill/>
        </a:ln>
      </xdr:spPr>
    </xdr:pic>
    <xdr:clientData/>
  </xdr:twoCellAnchor>
  <xdr:twoCellAnchor editAs="twoCell">
    <xdr:from>
      <xdr:col>1</xdr:col>
      <xdr:colOff>1369080</xdr:colOff>
      <xdr:row>21</xdr:row>
      <xdr:rowOff>0</xdr:rowOff>
    </xdr:from>
    <xdr:to>
      <xdr:col>2</xdr:col>
      <xdr:colOff>3727440</xdr:colOff>
      <xdr:row>24</xdr:row>
      <xdr:rowOff>210240</xdr:rowOff>
    </xdr:to>
    <xdr:sp>
      <xdr:nvSpPr>
        <xdr:cNvPr id="9" name="CustomShape 1"/>
        <xdr:cNvSpPr/>
      </xdr:nvSpPr>
      <xdr:spPr>
        <a:xfrm>
          <a:off x="2074320" y="7476840"/>
          <a:ext cx="4454640" cy="8294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1400" spc="-1" strike="noStrike">
              <a:solidFill>
                <a:srgbClr val="000000"/>
              </a:solidFill>
              <a:latin typeface="Calibri"/>
            </a:rPr>
            <a:t>______________________________________________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000000"/>
              </a:solidFill>
              <a:latin typeface="Calibri"/>
            </a:rPr>
            <a:t>EDUARDO OLIVEIRA DOS SANTOS JUNIOR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400" spc="-1" strike="noStrike">
              <a:solidFill>
                <a:srgbClr val="000000"/>
              </a:solidFill>
              <a:latin typeface="Calibri"/>
            </a:rPr>
            <a:t>SECRETÁRIO DE OBRAS, INFRAESTRUTURA E URBANISMO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br/>
          <a:endParaRPr b="0" lang="pt-BR" sz="14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2</xdr:col>
      <xdr:colOff>3809880</xdr:colOff>
      <xdr:row>21</xdr:row>
      <xdr:rowOff>11880</xdr:rowOff>
    </xdr:from>
    <xdr:to>
      <xdr:col>5</xdr:col>
      <xdr:colOff>75960</xdr:colOff>
      <xdr:row>24</xdr:row>
      <xdr:rowOff>222120</xdr:rowOff>
    </xdr:to>
    <xdr:sp>
      <xdr:nvSpPr>
        <xdr:cNvPr id="10" name="CustomShape 1"/>
        <xdr:cNvSpPr/>
      </xdr:nvSpPr>
      <xdr:spPr>
        <a:xfrm>
          <a:off x="6611400" y="7488720"/>
          <a:ext cx="5437800" cy="8294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1400" spc="-1" strike="noStrike">
              <a:solidFill>
                <a:srgbClr val="000000"/>
              </a:solidFill>
              <a:latin typeface="Calibri"/>
            </a:rPr>
            <a:t>____________________________      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000000"/>
              </a:solidFill>
              <a:latin typeface="Calibri"/>
            </a:rPr>
            <a:t>NEIVITON PEREIRA DA SILVA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400" spc="-1" strike="noStrike">
              <a:solidFill>
                <a:srgbClr val="000000"/>
              </a:solidFill>
              <a:latin typeface="Calibri"/>
            </a:rPr>
            <a:t>TÉCNICO EM EDIFICAÇÕES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br/>
          <a:endParaRPr b="0" lang="pt-BR" sz="14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4</xdr:col>
      <xdr:colOff>2274120</xdr:colOff>
      <xdr:row>21</xdr:row>
      <xdr:rowOff>35640</xdr:rowOff>
    </xdr:from>
    <xdr:to>
      <xdr:col>6</xdr:col>
      <xdr:colOff>2963520</xdr:colOff>
      <xdr:row>25</xdr:row>
      <xdr:rowOff>7560</xdr:rowOff>
    </xdr:to>
    <xdr:sp>
      <xdr:nvSpPr>
        <xdr:cNvPr id="11" name="CustomShape 1"/>
        <xdr:cNvSpPr/>
      </xdr:nvSpPr>
      <xdr:spPr>
        <a:xfrm>
          <a:off x="11748240" y="7512480"/>
          <a:ext cx="4982400" cy="8294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1400" spc="-1" strike="noStrike">
              <a:solidFill>
                <a:srgbClr val="000000"/>
              </a:solidFill>
              <a:latin typeface="Calibri"/>
            </a:rPr>
            <a:t>____________________________________________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000000"/>
              </a:solidFill>
              <a:latin typeface="Calibri"/>
            </a:rPr>
            <a:t>JEFERSON ROBERTO FERREIRA DOS SANTOS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400" spc="-1" strike="noStrike">
              <a:solidFill>
                <a:srgbClr val="000000"/>
              </a:solidFill>
              <a:latin typeface="Calibri"/>
            </a:rPr>
            <a:t>TÉCNICO EM EDIFICAÇÕES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br/>
          <a:endParaRPr b="0" lang="pt-BR" sz="14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64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A51" activeCellId="0" sqref="A51"/>
    </sheetView>
  </sheetViews>
  <sheetFormatPr defaultColWidth="9.15625" defaultRowHeight="15.75" zeroHeight="false" outlineLevelRow="0" outlineLevelCol="0"/>
  <cols>
    <col collapsed="false" customWidth="true" hidden="false" outlineLevel="0" max="1" min="1" style="1" width="8.29"/>
    <col collapsed="false" customWidth="true" hidden="false" outlineLevel="0" max="2" min="2" style="1" width="16.71"/>
    <col collapsed="false" customWidth="true" hidden="false" outlineLevel="0" max="3" min="3" style="1" width="14.86"/>
    <col collapsed="false" customWidth="true" hidden="false" outlineLevel="0" max="4" min="4" style="2" width="84"/>
    <col collapsed="false" customWidth="true" hidden="false" outlineLevel="0" max="5" min="5" style="1" width="15"/>
    <col collapsed="false" customWidth="true" hidden="false" outlineLevel="0" max="6" min="6" style="1" width="16.86"/>
    <col collapsed="false" customWidth="true" hidden="false" outlineLevel="0" max="7" min="7" style="1" width="17.42"/>
    <col collapsed="false" customWidth="true" hidden="false" outlineLevel="0" max="8" min="8" style="1" width="24.71"/>
    <col collapsed="false" customWidth="true" hidden="false" outlineLevel="0" max="9" min="9" style="1" width="19.71"/>
    <col collapsed="false" customWidth="true" hidden="false" outlineLevel="0" max="10" min="10" style="1" width="35"/>
    <col collapsed="false" customWidth="true" hidden="false" outlineLevel="0" max="11" min="11" style="1" width="96.57"/>
    <col collapsed="false" customWidth="true" hidden="false" outlineLevel="0" max="12" min="12" style="1" width="34.29"/>
    <col collapsed="false" customWidth="true" hidden="false" outlineLevel="0" max="13" min="13" style="1" width="14.01"/>
    <col collapsed="false" customWidth="true" hidden="false" outlineLevel="0" max="14" min="14" style="1" width="15.29"/>
    <col collapsed="false" customWidth="false" hidden="false" outlineLevel="0" max="1024" min="15" style="1" width="9.14"/>
  </cols>
  <sheetData>
    <row r="1" customFormat="false" ht="18" hidden="false" customHeight="false" outlineLevel="0" collapsed="false">
      <c r="A1" s="3"/>
      <c r="B1" s="3"/>
      <c r="C1" s="3"/>
      <c r="D1" s="4"/>
      <c r="E1" s="3"/>
      <c r="F1" s="3"/>
      <c r="G1" s="3"/>
      <c r="H1" s="3"/>
      <c r="I1" s="3"/>
      <c r="J1" s="3"/>
      <c r="K1" s="3"/>
    </row>
    <row r="2" customFormat="false" ht="48" hidden="false" customHeight="true" outlineLevel="0" collapsed="false">
      <c r="A2" s="3"/>
      <c r="B2" s="3"/>
      <c r="C2" s="3"/>
      <c r="D2" s="5"/>
      <c r="E2" s="5"/>
      <c r="F2" s="5"/>
      <c r="G2" s="5"/>
      <c r="H2" s="5"/>
      <c r="I2" s="5"/>
      <c r="J2" s="5"/>
      <c r="K2" s="3"/>
    </row>
    <row r="3" customFormat="false" ht="58.5" hidden="false" customHeight="true" outlineLevel="0" collapsed="false">
      <c r="A3" s="3"/>
      <c r="B3" s="3"/>
      <c r="C3" s="3"/>
      <c r="D3" s="6"/>
      <c r="E3" s="5"/>
      <c r="F3" s="5"/>
      <c r="G3" s="5"/>
      <c r="H3" s="5"/>
      <c r="I3" s="5"/>
      <c r="J3" s="5"/>
      <c r="K3" s="3"/>
    </row>
    <row r="4" customFormat="false" ht="48.75" hidden="false" customHeight="true" outlineLevel="0" collapsed="false">
      <c r="A4" s="7" t="s">
        <v>0</v>
      </c>
      <c r="B4" s="7"/>
      <c r="C4" s="7"/>
      <c r="D4" s="7"/>
      <c r="E4" s="8"/>
      <c r="F4" s="9"/>
      <c r="G4" s="10"/>
      <c r="H4" s="10"/>
      <c r="I4" s="10"/>
      <c r="J4" s="10"/>
      <c r="K4" s="11" t="s">
        <v>1</v>
      </c>
      <c r="L4" s="12"/>
      <c r="M4" s="12"/>
      <c r="N4" s="12"/>
      <c r="O4" s="12"/>
      <c r="P4" s="12"/>
      <c r="Q4" s="12"/>
      <c r="R4" s="12"/>
      <c r="S4" s="12"/>
      <c r="T4" s="12"/>
      <c r="U4" s="12"/>
    </row>
    <row r="5" customFormat="false" ht="29.25" hidden="false" customHeight="true" outlineLevel="0" collapsed="false">
      <c r="A5" s="13" t="s">
        <v>2</v>
      </c>
      <c r="B5" s="13"/>
      <c r="C5" s="13"/>
      <c r="D5" s="13"/>
      <c r="E5" s="8"/>
      <c r="F5" s="9"/>
      <c r="G5" s="14"/>
      <c r="H5" s="14"/>
      <c r="I5" s="14"/>
      <c r="J5" s="14"/>
      <c r="K5" s="15" t="s">
        <v>3</v>
      </c>
      <c r="L5" s="16"/>
      <c r="M5" s="16"/>
      <c r="N5" s="16"/>
    </row>
    <row r="6" customFormat="false" ht="35.25" hidden="false" customHeight="true" outlineLevel="0" collapsed="false">
      <c r="A6" s="17" t="s">
        <v>4</v>
      </c>
      <c r="B6" s="17"/>
      <c r="C6" s="17"/>
      <c r="D6" s="17"/>
      <c r="E6" s="8"/>
      <c r="F6" s="18"/>
      <c r="G6" s="19"/>
      <c r="H6" s="19"/>
      <c r="I6" s="19"/>
      <c r="J6" s="19"/>
      <c r="K6" s="15" t="s">
        <v>5</v>
      </c>
      <c r="L6" s="16"/>
      <c r="M6" s="16"/>
      <c r="N6" s="16"/>
    </row>
    <row r="7" customFormat="false" ht="21.75" hidden="false" customHeight="true" outlineLevel="0" collapsed="false">
      <c r="A7" s="20"/>
      <c r="B7" s="20"/>
      <c r="C7" s="20"/>
      <c r="D7" s="20"/>
      <c r="E7" s="8"/>
      <c r="F7" s="18"/>
      <c r="G7" s="19"/>
      <c r="H7" s="19"/>
      <c r="I7" s="19"/>
      <c r="J7" s="19"/>
      <c r="K7" s="15" t="s">
        <v>6</v>
      </c>
      <c r="L7" s="16"/>
      <c r="M7" s="16"/>
      <c r="N7" s="16"/>
    </row>
    <row r="8" customFormat="false" ht="23.25" hidden="false" customHeight="true" outlineLevel="0" collapsed="false">
      <c r="A8" s="21" t="s">
        <v>7</v>
      </c>
      <c r="B8" s="21"/>
      <c r="C8" s="21"/>
      <c r="D8" s="21"/>
      <c r="E8" s="8"/>
      <c r="F8" s="22"/>
      <c r="G8" s="23" t="s">
        <v>8</v>
      </c>
      <c r="H8" s="23"/>
      <c r="I8" s="23"/>
      <c r="J8" s="23"/>
      <c r="K8" s="24" t="s">
        <v>9</v>
      </c>
      <c r="L8" s="16"/>
      <c r="M8" s="16"/>
      <c r="N8" s="16"/>
    </row>
    <row r="9" customFormat="false" ht="18" hidden="false" customHeight="false" outlineLevel="0" collapsed="false">
      <c r="A9" s="3"/>
      <c r="B9" s="3"/>
      <c r="C9" s="3"/>
      <c r="D9" s="4"/>
      <c r="E9" s="4"/>
      <c r="F9" s="4"/>
      <c r="G9" s="4"/>
      <c r="H9" s="4"/>
      <c r="I9" s="4"/>
      <c r="J9" s="4"/>
      <c r="K9" s="3"/>
    </row>
    <row r="10" customFormat="false" ht="34.5" hidden="false" customHeight="true" outlineLevel="0" collapsed="false">
      <c r="A10" s="25" t="s">
        <v>10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customFormat="false" ht="15.75" hidden="false" customHeight="true" outlineLevel="0" collapsed="false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2" customFormat="false" ht="54" hidden="false" customHeight="false" outlineLevel="0" collapsed="false">
      <c r="A12" s="27" t="s">
        <v>11</v>
      </c>
      <c r="B12" s="27" t="s">
        <v>12</v>
      </c>
      <c r="C12" s="27" t="s">
        <v>13</v>
      </c>
      <c r="D12" s="27" t="s">
        <v>14</v>
      </c>
      <c r="E12" s="27" t="s">
        <v>15</v>
      </c>
      <c r="F12" s="27" t="s">
        <v>16</v>
      </c>
      <c r="G12" s="27" t="s">
        <v>17</v>
      </c>
      <c r="H12" s="27" t="s">
        <v>18</v>
      </c>
      <c r="I12" s="27" t="s">
        <v>19</v>
      </c>
      <c r="J12" s="27" t="s">
        <v>20</v>
      </c>
      <c r="K12" s="27" t="s">
        <v>21</v>
      </c>
    </row>
    <row r="13" customFormat="false" ht="27" hidden="false" customHeight="true" outlineLevel="0" collapsed="false">
      <c r="A13" s="28" t="n">
        <v>1</v>
      </c>
      <c r="B13" s="29"/>
      <c r="C13" s="29"/>
      <c r="D13" s="30" t="s">
        <v>22</v>
      </c>
      <c r="E13" s="30"/>
      <c r="F13" s="30"/>
      <c r="G13" s="30"/>
      <c r="H13" s="30"/>
      <c r="I13" s="30"/>
      <c r="J13" s="31"/>
      <c r="K13" s="30"/>
    </row>
    <row r="14" customFormat="false" ht="31.5" hidden="false" customHeight="true" outlineLevel="0" collapsed="false">
      <c r="A14" s="32" t="s">
        <v>23</v>
      </c>
      <c r="B14" s="32" t="s">
        <v>24</v>
      </c>
      <c r="C14" s="33" t="n">
        <v>1</v>
      </c>
      <c r="D14" s="34" t="s">
        <v>25</v>
      </c>
      <c r="E14" s="32" t="s">
        <v>26</v>
      </c>
      <c r="F14" s="35" t="n">
        <v>1</v>
      </c>
      <c r="G14" s="36" t="n">
        <f aca="false">'ADMINISTRAÇÃO LOCAL '!G11</f>
        <v>5295.44</v>
      </c>
      <c r="H14" s="36" t="n">
        <f aca="false">G14</f>
        <v>5295.44</v>
      </c>
      <c r="I14" s="36" t="n">
        <f aca="false">H14</f>
        <v>5295.44</v>
      </c>
      <c r="J14" s="36" t="n">
        <f aca="false">F14*H14</f>
        <v>5295.44</v>
      </c>
      <c r="K14" s="37" t="s">
        <v>25</v>
      </c>
    </row>
    <row r="15" s="45" customFormat="true" ht="24.75" hidden="false" customHeight="true" outlineLevel="0" collapsed="false">
      <c r="A15" s="38"/>
      <c r="B15" s="38"/>
      <c r="C15" s="38"/>
      <c r="D15" s="21"/>
      <c r="E15" s="38"/>
      <c r="F15" s="39"/>
      <c r="G15" s="40"/>
      <c r="H15" s="41" t="s">
        <v>27</v>
      </c>
      <c r="I15" s="42" t="n">
        <f aca="false">SUM(I4:I14)</f>
        <v>5295.44</v>
      </c>
      <c r="J15" s="42" t="n">
        <f aca="false">SUM(J4:J14)</f>
        <v>5295.44</v>
      </c>
      <c r="K15" s="43"/>
      <c r="L15" s="44"/>
      <c r="M15" s="44"/>
    </row>
    <row r="16" customFormat="false" ht="27" hidden="false" customHeight="true" outlineLevel="0" collapsed="false">
      <c r="A16" s="28" t="n">
        <v>1</v>
      </c>
      <c r="B16" s="29"/>
      <c r="C16" s="29"/>
      <c r="D16" s="30" t="s">
        <v>28</v>
      </c>
      <c r="E16" s="30"/>
      <c r="F16" s="30"/>
      <c r="G16" s="30"/>
      <c r="H16" s="30"/>
      <c r="I16" s="30"/>
      <c r="J16" s="31"/>
      <c r="K16" s="30"/>
    </row>
    <row r="17" customFormat="false" ht="31.5" hidden="false" customHeight="true" outlineLevel="0" collapsed="false">
      <c r="A17" s="32" t="s">
        <v>23</v>
      </c>
      <c r="B17" s="32" t="s">
        <v>29</v>
      </c>
      <c r="C17" s="33" t="s">
        <v>30</v>
      </c>
      <c r="D17" s="34" t="s">
        <v>31</v>
      </c>
      <c r="E17" s="32" t="s">
        <v>32</v>
      </c>
      <c r="F17" s="35" t="n">
        <v>2.88</v>
      </c>
      <c r="G17" s="36" t="n">
        <v>174.44</v>
      </c>
      <c r="H17" s="36" t="n">
        <f aca="false">G17*1.2979</f>
        <v>226.405676</v>
      </c>
      <c r="I17" s="36" t="n">
        <f aca="false">F17*G17</f>
        <v>502.3872</v>
      </c>
      <c r="J17" s="36" t="n">
        <f aca="false">F17*H17</f>
        <v>652.04834688</v>
      </c>
      <c r="K17" s="37" t="s">
        <v>33</v>
      </c>
    </row>
    <row r="18" customFormat="false" ht="33" hidden="false" customHeight="true" outlineLevel="0" collapsed="false">
      <c r="A18" s="32" t="s">
        <v>34</v>
      </c>
      <c r="B18" s="32" t="s">
        <v>29</v>
      </c>
      <c r="C18" s="33" t="s">
        <v>35</v>
      </c>
      <c r="D18" s="34" t="s">
        <v>36</v>
      </c>
      <c r="E18" s="32" t="s">
        <v>37</v>
      </c>
      <c r="F18" s="35" t="n">
        <v>4</v>
      </c>
      <c r="G18" s="36" t="n">
        <v>738.31</v>
      </c>
      <c r="H18" s="36" t="n">
        <f aca="false">G18*1.2979</f>
        <v>958.252549</v>
      </c>
      <c r="I18" s="36" t="n">
        <f aca="false">F18*G18</f>
        <v>2953.24</v>
      </c>
      <c r="J18" s="36" t="n">
        <f aca="false">F18*H18</f>
        <v>3833.010196</v>
      </c>
      <c r="K18" s="37" t="s">
        <v>38</v>
      </c>
    </row>
    <row r="19" customFormat="false" ht="56.25" hidden="false" customHeight="true" outlineLevel="0" collapsed="false">
      <c r="A19" s="32" t="s">
        <v>39</v>
      </c>
      <c r="B19" s="32" t="s">
        <v>29</v>
      </c>
      <c r="C19" s="33" t="s">
        <v>40</v>
      </c>
      <c r="D19" s="34" t="s">
        <v>41</v>
      </c>
      <c r="E19" s="32" t="s">
        <v>37</v>
      </c>
      <c r="F19" s="35" t="n">
        <v>4</v>
      </c>
      <c r="G19" s="36" t="n">
        <v>804.1</v>
      </c>
      <c r="H19" s="36" t="n">
        <f aca="false">G19*1.2979</f>
        <v>1043.64139</v>
      </c>
      <c r="I19" s="36" t="n">
        <f aca="false">F19*G19</f>
        <v>3216.4</v>
      </c>
      <c r="J19" s="36" t="n">
        <f aca="false">F19*H19</f>
        <v>4174.56556</v>
      </c>
      <c r="K19" s="37" t="s">
        <v>38</v>
      </c>
    </row>
    <row r="20" customFormat="false" ht="48" hidden="false" customHeight="true" outlineLevel="0" collapsed="false">
      <c r="A20" s="32" t="s">
        <v>42</v>
      </c>
      <c r="B20" s="32" t="s">
        <v>29</v>
      </c>
      <c r="C20" s="33" t="s">
        <v>43</v>
      </c>
      <c r="D20" s="34" t="s">
        <v>44</v>
      </c>
      <c r="E20" s="32" t="s">
        <v>32</v>
      </c>
      <c r="F20" s="35" t="n">
        <v>446.34</v>
      </c>
      <c r="G20" s="36" t="n">
        <v>1.72</v>
      </c>
      <c r="H20" s="36" t="n">
        <f aca="false">G20*1.2979</f>
        <v>2.232388</v>
      </c>
      <c r="I20" s="36" t="n">
        <f aca="false">F20*G20</f>
        <v>767.7048</v>
      </c>
      <c r="J20" s="36" t="n">
        <f aca="false">F20*H20</f>
        <v>996.40405992</v>
      </c>
      <c r="K20" s="46" t="s">
        <v>45</v>
      </c>
    </row>
    <row r="21" customFormat="false" ht="48" hidden="false" customHeight="true" outlineLevel="0" collapsed="false">
      <c r="A21" s="32" t="s">
        <v>46</v>
      </c>
      <c r="B21" s="32" t="s">
        <v>47</v>
      </c>
      <c r="C21" s="33" t="n">
        <v>98527</v>
      </c>
      <c r="D21" s="34" t="s">
        <v>48</v>
      </c>
      <c r="E21" s="32" t="s">
        <v>49</v>
      </c>
      <c r="F21" s="35" t="n">
        <v>7</v>
      </c>
      <c r="G21" s="36" t="n">
        <v>177.4</v>
      </c>
      <c r="H21" s="36" t="n">
        <f aca="false">G21*1.2979</f>
        <v>230.24746</v>
      </c>
      <c r="I21" s="36" t="n">
        <f aca="false">F21*G21</f>
        <v>1241.8</v>
      </c>
      <c r="J21" s="36" t="n">
        <f aca="false">F21*H21</f>
        <v>1611.73222</v>
      </c>
      <c r="K21" s="47" t="s">
        <v>50</v>
      </c>
    </row>
    <row r="22" customFormat="false" ht="57" hidden="false" customHeight="true" outlineLevel="0" collapsed="false">
      <c r="A22" s="32" t="s">
        <v>51</v>
      </c>
      <c r="B22" s="32" t="s">
        <v>29</v>
      </c>
      <c r="C22" s="33" t="s">
        <v>52</v>
      </c>
      <c r="D22" s="34" t="s">
        <v>53</v>
      </c>
      <c r="E22" s="32" t="s">
        <v>54</v>
      </c>
      <c r="F22" s="35" t="n">
        <v>105.85</v>
      </c>
      <c r="G22" s="36" t="n">
        <v>7.67</v>
      </c>
      <c r="H22" s="36" t="n">
        <f aca="false">G22*1.2979</f>
        <v>9.954893</v>
      </c>
      <c r="I22" s="36" t="n">
        <f aca="false">F22*G22</f>
        <v>811.8695</v>
      </c>
      <c r="J22" s="36" t="n">
        <f aca="false">F22*H22</f>
        <v>1053.72542405</v>
      </c>
      <c r="K22" s="48" t="s">
        <v>55</v>
      </c>
    </row>
    <row r="23" customFormat="false" ht="57" hidden="false" customHeight="true" outlineLevel="0" collapsed="false">
      <c r="A23" s="32" t="s">
        <v>56</v>
      </c>
      <c r="B23" s="32" t="s">
        <v>29</v>
      </c>
      <c r="C23" s="33" t="s">
        <v>57</v>
      </c>
      <c r="D23" s="34" t="s">
        <v>58</v>
      </c>
      <c r="E23" s="32" t="s">
        <v>59</v>
      </c>
      <c r="F23" s="35" t="n">
        <v>3.18</v>
      </c>
      <c r="G23" s="36" t="n">
        <v>307.57</v>
      </c>
      <c r="H23" s="36" t="n">
        <f aca="false">G23*1.2979</f>
        <v>399.195103</v>
      </c>
      <c r="I23" s="36" t="n">
        <f aca="false">F23*G23</f>
        <v>978.0726</v>
      </c>
      <c r="J23" s="36" t="n">
        <f aca="false">F23*H23</f>
        <v>1269.44042754</v>
      </c>
      <c r="K23" s="48" t="s">
        <v>60</v>
      </c>
    </row>
    <row r="24" customFormat="false" ht="57" hidden="false" customHeight="true" outlineLevel="0" collapsed="false">
      <c r="A24" s="32" t="s">
        <v>61</v>
      </c>
      <c r="B24" s="32" t="s">
        <v>29</v>
      </c>
      <c r="C24" s="33" t="s">
        <v>62</v>
      </c>
      <c r="D24" s="34" t="s">
        <v>63</v>
      </c>
      <c r="E24" s="32" t="s">
        <v>59</v>
      </c>
      <c r="F24" s="35" t="n">
        <v>30.68</v>
      </c>
      <c r="G24" s="36" t="n">
        <v>312.73</v>
      </c>
      <c r="H24" s="36" t="n">
        <f aca="false">G24*1.2979</f>
        <v>405.892267</v>
      </c>
      <c r="I24" s="36" t="n">
        <f aca="false">F24*G24</f>
        <v>9594.5564</v>
      </c>
      <c r="J24" s="36" t="n">
        <f aca="false">F24*H24</f>
        <v>12452.77475156</v>
      </c>
      <c r="K24" s="48" t="s">
        <v>64</v>
      </c>
    </row>
    <row r="25" customFormat="false" ht="57" hidden="false" customHeight="true" outlineLevel="0" collapsed="false">
      <c r="A25" s="32" t="s">
        <v>65</v>
      </c>
      <c r="B25" s="32" t="s">
        <v>29</v>
      </c>
      <c r="C25" s="33" t="s">
        <v>66</v>
      </c>
      <c r="D25" s="34" t="s">
        <v>67</v>
      </c>
      <c r="E25" s="32" t="s">
        <v>54</v>
      </c>
      <c r="F25" s="35" t="n">
        <v>111.52</v>
      </c>
      <c r="G25" s="36" t="n">
        <v>4.77</v>
      </c>
      <c r="H25" s="36" t="n">
        <f aca="false">G25*1.2979</f>
        <v>6.190983</v>
      </c>
      <c r="I25" s="36" t="n">
        <f aca="false">F25*G25</f>
        <v>531.9504</v>
      </c>
      <c r="J25" s="36" t="n">
        <f aca="false">F25*H25</f>
        <v>690.41842416</v>
      </c>
      <c r="K25" s="48" t="s">
        <v>68</v>
      </c>
    </row>
    <row r="26" customFormat="false" ht="68.25" hidden="false" customHeight="true" outlineLevel="0" collapsed="false">
      <c r="A26" s="32" t="s">
        <v>69</v>
      </c>
      <c r="B26" s="32" t="s">
        <v>29</v>
      </c>
      <c r="C26" s="33" t="s">
        <v>70</v>
      </c>
      <c r="D26" s="34" t="s">
        <v>71</v>
      </c>
      <c r="E26" s="32" t="s">
        <v>32</v>
      </c>
      <c r="F26" s="35" t="n">
        <v>142.3</v>
      </c>
      <c r="G26" s="36" t="n">
        <v>28.02</v>
      </c>
      <c r="H26" s="36" t="n">
        <f aca="false">G26*1.2979</f>
        <v>36.367158</v>
      </c>
      <c r="I26" s="36" t="n">
        <f aca="false">F26*G26</f>
        <v>3987.246</v>
      </c>
      <c r="J26" s="36" t="n">
        <f aca="false">F26*H26</f>
        <v>5175.0465834</v>
      </c>
      <c r="K26" s="46" t="s">
        <v>72</v>
      </c>
    </row>
    <row r="27" customFormat="false" ht="58.5" hidden="false" customHeight="true" outlineLevel="0" collapsed="false">
      <c r="A27" s="32" t="s">
        <v>73</v>
      </c>
      <c r="B27" s="32" t="s">
        <v>29</v>
      </c>
      <c r="C27" s="33" t="s">
        <v>74</v>
      </c>
      <c r="D27" s="34" t="s">
        <v>75</v>
      </c>
      <c r="E27" s="32" t="s">
        <v>59</v>
      </c>
      <c r="F27" s="35" t="n">
        <v>10.04</v>
      </c>
      <c r="G27" s="36" t="n">
        <v>50.61</v>
      </c>
      <c r="H27" s="36" t="n">
        <f aca="false">G27*1.2979</f>
        <v>65.686719</v>
      </c>
      <c r="I27" s="36" t="n">
        <f aca="false">F27*G27</f>
        <v>508.1244</v>
      </c>
      <c r="J27" s="36" t="n">
        <f aca="false">F27*H27</f>
        <v>659.49465876</v>
      </c>
      <c r="K27" s="47" t="s">
        <v>76</v>
      </c>
    </row>
    <row r="28" customFormat="false" ht="52.5" hidden="false" customHeight="true" outlineLevel="0" collapsed="false">
      <c r="A28" s="32" t="s">
        <v>77</v>
      </c>
      <c r="B28" s="32" t="s">
        <v>47</v>
      </c>
      <c r="C28" s="33" t="n">
        <v>97083</v>
      </c>
      <c r="D28" s="34" t="s">
        <v>78</v>
      </c>
      <c r="E28" s="32" t="s">
        <v>32</v>
      </c>
      <c r="F28" s="35" t="n">
        <v>446.34</v>
      </c>
      <c r="G28" s="36" t="n">
        <v>3.36</v>
      </c>
      <c r="H28" s="36" t="n">
        <f aca="false">G28*1.2979</f>
        <v>4.360944</v>
      </c>
      <c r="I28" s="36" t="n">
        <f aca="false">F28*G28</f>
        <v>1499.7024</v>
      </c>
      <c r="J28" s="36" t="n">
        <f aca="false">F28*H28</f>
        <v>1946.46374496</v>
      </c>
      <c r="K28" s="37" t="s">
        <v>79</v>
      </c>
    </row>
    <row r="29" s="45" customFormat="true" ht="36.75" hidden="false" customHeight="true" outlineLevel="0" collapsed="false">
      <c r="A29" s="38"/>
      <c r="B29" s="38"/>
      <c r="C29" s="38"/>
      <c r="D29" s="21"/>
      <c r="E29" s="38"/>
      <c r="F29" s="39"/>
      <c r="G29" s="40"/>
      <c r="H29" s="41" t="s">
        <v>27</v>
      </c>
      <c r="I29" s="42" t="n">
        <f aca="false">SUM(I17:I28)</f>
        <v>26593.0537</v>
      </c>
      <c r="J29" s="42" t="n">
        <f aca="false">SUM(J17:J28)</f>
        <v>34515.12439723</v>
      </c>
      <c r="K29" s="43"/>
      <c r="L29" s="44"/>
      <c r="M29" s="44"/>
    </row>
    <row r="30" customFormat="false" ht="25.5" hidden="false" customHeight="true" outlineLevel="0" collapsed="false">
      <c r="A30" s="28" t="n">
        <v>2</v>
      </c>
      <c r="B30" s="29"/>
      <c r="C30" s="29"/>
      <c r="D30" s="30" t="s">
        <v>80</v>
      </c>
      <c r="E30" s="30"/>
      <c r="F30" s="30"/>
      <c r="G30" s="30"/>
      <c r="H30" s="30"/>
      <c r="I30" s="30"/>
      <c r="J30" s="30"/>
      <c r="K30" s="30"/>
    </row>
    <row r="31" customFormat="false" ht="29.25" hidden="false" customHeight="true" outlineLevel="0" collapsed="false">
      <c r="A31" s="32" t="s">
        <v>81</v>
      </c>
      <c r="B31" s="32" t="s">
        <v>29</v>
      </c>
      <c r="C31" s="33" t="s">
        <v>82</v>
      </c>
      <c r="D31" s="47" t="s">
        <v>83</v>
      </c>
      <c r="E31" s="32" t="s">
        <v>54</v>
      </c>
      <c r="F31" s="33" t="n">
        <v>99.03</v>
      </c>
      <c r="G31" s="36" t="n">
        <v>53.44</v>
      </c>
      <c r="H31" s="36" t="n">
        <f aca="false">G31*1.2979</f>
        <v>69.359776</v>
      </c>
      <c r="I31" s="36" t="n">
        <f aca="false">F31*G31</f>
        <v>5292.1632</v>
      </c>
      <c r="J31" s="36" t="n">
        <f aca="false">F31*H31</f>
        <v>6868.69861728</v>
      </c>
      <c r="K31" s="37" t="s">
        <v>84</v>
      </c>
    </row>
    <row r="32" customFormat="false" ht="22.5" hidden="false" customHeight="true" outlineLevel="0" collapsed="false">
      <c r="A32" s="32" t="s">
        <v>85</v>
      </c>
      <c r="B32" s="32" t="s">
        <v>29</v>
      </c>
      <c r="C32" s="33" t="s">
        <v>86</v>
      </c>
      <c r="D32" s="47" t="s">
        <v>87</v>
      </c>
      <c r="E32" s="32" t="s">
        <v>54</v>
      </c>
      <c r="F32" s="33" t="n">
        <v>12.49</v>
      </c>
      <c r="G32" s="36" t="n">
        <v>56.25</v>
      </c>
      <c r="H32" s="36" t="n">
        <f aca="false">G32*1.2979</f>
        <v>73.006875</v>
      </c>
      <c r="I32" s="36" t="n">
        <f aca="false">F32*G32</f>
        <v>702.5625</v>
      </c>
      <c r="J32" s="36" t="n">
        <f aca="false">F32*H32</f>
        <v>911.85586875</v>
      </c>
      <c r="K32" s="37" t="s">
        <v>88</v>
      </c>
      <c r="L32" s="49"/>
    </row>
    <row r="33" customFormat="false" ht="44.25" hidden="false" customHeight="true" outlineLevel="0" collapsed="false">
      <c r="A33" s="32" t="s">
        <v>89</v>
      </c>
      <c r="B33" s="32" t="s">
        <v>29</v>
      </c>
      <c r="C33" s="33" t="s">
        <v>90</v>
      </c>
      <c r="D33" s="47" t="s">
        <v>91</v>
      </c>
      <c r="E33" s="32" t="s">
        <v>59</v>
      </c>
      <c r="F33" s="32" t="n">
        <v>3.34</v>
      </c>
      <c r="G33" s="36" t="n">
        <v>768.98</v>
      </c>
      <c r="H33" s="36" t="n">
        <f aca="false">G33*1.2979</f>
        <v>998.059142</v>
      </c>
      <c r="I33" s="36" t="n">
        <f aca="false">F33*G33</f>
        <v>2568.3932</v>
      </c>
      <c r="J33" s="36" t="n">
        <f aca="false">F33*H33</f>
        <v>3333.51753428</v>
      </c>
      <c r="K33" s="50" t="s">
        <v>92</v>
      </c>
    </row>
    <row r="34" customFormat="false" ht="79.5" hidden="false" customHeight="true" outlineLevel="0" collapsed="false">
      <c r="A34" s="32" t="s">
        <v>93</v>
      </c>
      <c r="B34" s="32" t="s">
        <v>29</v>
      </c>
      <c r="C34" s="33" t="s">
        <v>94</v>
      </c>
      <c r="D34" s="47" t="s">
        <v>95</v>
      </c>
      <c r="E34" s="32" t="s">
        <v>59</v>
      </c>
      <c r="F34" s="32" t="n">
        <v>12.48</v>
      </c>
      <c r="G34" s="36" t="n">
        <v>160.61</v>
      </c>
      <c r="H34" s="36" t="n">
        <f aca="false">G34*1.2979</f>
        <v>208.455719</v>
      </c>
      <c r="I34" s="36" t="n">
        <f aca="false">F34*G34</f>
        <v>2004.4128</v>
      </c>
      <c r="J34" s="36" t="n">
        <f aca="false">F34*H34</f>
        <v>2601.52737312</v>
      </c>
      <c r="K34" s="51" t="s">
        <v>96</v>
      </c>
    </row>
    <row r="35" customFormat="false" ht="79.5" hidden="false" customHeight="true" outlineLevel="0" collapsed="false">
      <c r="A35" s="32" t="s">
        <v>97</v>
      </c>
      <c r="B35" s="32" t="s">
        <v>47</v>
      </c>
      <c r="C35" s="33" t="n">
        <v>97083</v>
      </c>
      <c r="D35" s="34" t="s">
        <v>78</v>
      </c>
      <c r="E35" s="32" t="s">
        <v>32</v>
      </c>
      <c r="F35" s="32" t="n">
        <v>446.34</v>
      </c>
      <c r="G35" s="36" t="n">
        <v>3.36</v>
      </c>
      <c r="H35" s="36" t="n">
        <f aca="false">G35*1.2979</f>
        <v>4.360944</v>
      </c>
      <c r="I35" s="36" t="n">
        <f aca="false">F35*G35</f>
        <v>1499.7024</v>
      </c>
      <c r="J35" s="36" t="n">
        <f aca="false">F35*H35</f>
        <v>1946.46374496</v>
      </c>
      <c r="K35" s="51" t="s">
        <v>98</v>
      </c>
    </row>
    <row r="36" customFormat="false" ht="58.5" hidden="false" customHeight="true" outlineLevel="0" collapsed="false">
      <c r="A36" s="32" t="s">
        <v>99</v>
      </c>
      <c r="B36" s="32" t="s">
        <v>47</v>
      </c>
      <c r="C36" s="33" t="n">
        <v>94991</v>
      </c>
      <c r="D36" s="34" t="s">
        <v>100</v>
      </c>
      <c r="E36" s="32" t="s">
        <v>59</v>
      </c>
      <c r="F36" s="35" t="n">
        <v>20.31</v>
      </c>
      <c r="G36" s="36" t="n">
        <v>664.32</v>
      </c>
      <c r="H36" s="36" t="n">
        <f aca="false">G36*1.2979</f>
        <v>862.220928</v>
      </c>
      <c r="I36" s="36" t="n">
        <f aca="false">F36*G36</f>
        <v>13492.3392</v>
      </c>
      <c r="J36" s="36" t="n">
        <f aca="false">F36*H36</f>
        <v>17511.70704768</v>
      </c>
      <c r="K36" s="46" t="s">
        <v>101</v>
      </c>
    </row>
    <row r="37" customFormat="false" ht="42.75" hidden="false" customHeight="true" outlineLevel="0" collapsed="false">
      <c r="A37" s="32" t="s">
        <v>102</v>
      </c>
      <c r="B37" s="32" t="s">
        <v>29</v>
      </c>
      <c r="C37" s="33" t="s">
        <v>103</v>
      </c>
      <c r="D37" s="34" t="s">
        <v>104</v>
      </c>
      <c r="E37" s="32" t="s">
        <v>32</v>
      </c>
      <c r="F37" s="52" t="n">
        <v>38.48</v>
      </c>
      <c r="G37" s="36" t="n">
        <v>141.05</v>
      </c>
      <c r="H37" s="36" t="n">
        <f aca="false">G37*1.2979</f>
        <v>183.068795</v>
      </c>
      <c r="I37" s="36" t="n">
        <f aca="false">F37*G37</f>
        <v>5427.604</v>
      </c>
      <c r="J37" s="36" t="n">
        <f aca="false">F37*H37</f>
        <v>7044.4872316</v>
      </c>
      <c r="K37" s="37" t="s">
        <v>105</v>
      </c>
    </row>
    <row r="38" customFormat="false" ht="55.5" hidden="false" customHeight="true" outlineLevel="0" collapsed="false">
      <c r="A38" s="32" t="s">
        <v>106</v>
      </c>
      <c r="B38" s="32" t="s">
        <v>29</v>
      </c>
      <c r="C38" s="33" t="s">
        <v>107</v>
      </c>
      <c r="D38" s="34" t="s">
        <v>108</v>
      </c>
      <c r="E38" s="32" t="s">
        <v>32</v>
      </c>
      <c r="F38" s="52" t="n">
        <v>38.48</v>
      </c>
      <c r="G38" s="36" t="n">
        <v>13.93</v>
      </c>
      <c r="H38" s="36" t="n">
        <f aca="false">G38*1.2979</f>
        <v>18.079747</v>
      </c>
      <c r="I38" s="36" t="n">
        <f aca="false">F38*G38</f>
        <v>536.0264</v>
      </c>
      <c r="J38" s="36" t="n">
        <f aca="false">F38*H38</f>
        <v>695.70866456</v>
      </c>
      <c r="K38" s="37" t="s">
        <v>109</v>
      </c>
    </row>
    <row r="39" customFormat="false" ht="45.75" hidden="false" customHeight="true" outlineLevel="0" collapsed="false">
      <c r="A39" s="32" t="s">
        <v>110</v>
      </c>
      <c r="B39" s="32" t="s">
        <v>29</v>
      </c>
      <c r="C39" s="33" t="s">
        <v>111</v>
      </c>
      <c r="D39" s="34" t="s">
        <v>112</v>
      </c>
      <c r="E39" s="32" t="s">
        <v>32</v>
      </c>
      <c r="F39" s="52" t="n">
        <v>19.01</v>
      </c>
      <c r="G39" s="36" t="n">
        <v>90.76</v>
      </c>
      <c r="H39" s="36" t="n">
        <f aca="false">G39*1.2979</f>
        <v>117.797404</v>
      </c>
      <c r="I39" s="36" t="n">
        <f aca="false">F39*G39</f>
        <v>1725.3476</v>
      </c>
      <c r="J39" s="36" t="n">
        <f aca="false">F39*H39</f>
        <v>2239.32865004</v>
      </c>
      <c r="K39" s="47" t="s">
        <v>113</v>
      </c>
    </row>
    <row r="40" s="45" customFormat="true" ht="35.25" hidden="false" customHeight="true" outlineLevel="0" collapsed="false">
      <c r="A40" s="38"/>
      <c r="B40" s="38"/>
      <c r="C40" s="38"/>
      <c r="D40" s="21"/>
      <c r="E40" s="38"/>
      <c r="F40" s="38"/>
      <c r="G40" s="38"/>
      <c r="H40" s="53" t="s">
        <v>27</v>
      </c>
      <c r="I40" s="54" t="n">
        <f aca="false">SUM(I31:I39)</f>
        <v>33248.5513</v>
      </c>
      <c r="J40" s="54" t="n">
        <f aca="false">SUM(J31:J39)</f>
        <v>43153.29473227</v>
      </c>
      <c r="K40" s="43"/>
    </row>
    <row r="41" customFormat="false" ht="24.75" hidden="false" customHeight="true" outlineLevel="0" collapsed="false">
      <c r="A41" s="28" t="n">
        <v>3</v>
      </c>
      <c r="B41" s="29"/>
      <c r="C41" s="29"/>
      <c r="D41" s="30" t="s">
        <v>114</v>
      </c>
      <c r="E41" s="30"/>
      <c r="F41" s="30"/>
      <c r="G41" s="30"/>
      <c r="H41" s="30"/>
      <c r="I41" s="30"/>
      <c r="J41" s="30"/>
      <c r="K41" s="30"/>
    </row>
    <row r="42" customFormat="false" ht="45" hidden="false" customHeight="true" outlineLevel="0" collapsed="false">
      <c r="A42" s="32" t="s">
        <v>115</v>
      </c>
      <c r="B42" s="32" t="s">
        <v>29</v>
      </c>
      <c r="C42" s="33" t="s">
        <v>116</v>
      </c>
      <c r="D42" s="34" t="s">
        <v>117</v>
      </c>
      <c r="E42" s="32" t="s">
        <v>54</v>
      </c>
      <c r="F42" s="55" t="n">
        <v>6.79</v>
      </c>
      <c r="G42" s="36" t="n">
        <v>907.21</v>
      </c>
      <c r="H42" s="36" t="n">
        <f aca="false">G42*1.2979</f>
        <v>1177.467859</v>
      </c>
      <c r="I42" s="36" t="n">
        <f aca="false">F42*G42</f>
        <v>6159.9559</v>
      </c>
      <c r="J42" s="36" t="n">
        <f aca="false">F42*H42</f>
        <v>7995.00676261</v>
      </c>
      <c r="K42" s="37" t="s">
        <v>118</v>
      </c>
    </row>
    <row r="43" customFormat="false" ht="45" hidden="false" customHeight="true" outlineLevel="0" collapsed="false">
      <c r="A43" s="32" t="s">
        <v>119</v>
      </c>
      <c r="B43" s="32" t="s">
        <v>29</v>
      </c>
      <c r="C43" s="33" t="s">
        <v>120</v>
      </c>
      <c r="D43" s="34" t="s">
        <v>121</v>
      </c>
      <c r="E43" s="32" t="s">
        <v>32</v>
      </c>
      <c r="F43" s="55" t="n">
        <v>15.48</v>
      </c>
      <c r="G43" s="36" t="n">
        <v>43.99</v>
      </c>
      <c r="H43" s="36" t="n">
        <f aca="false">G43*1.2979</f>
        <v>57.094621</v>
      </c>
      <c r="I43" s="36" t="n">
        <f aca="false">F43*G43</f>
        <v>680.9652</v>
      </c>
      <c r="J43" s="36" t="n">
        <f aca="false">F43*H43</f>
        <v>883.82473308</v>
      </c>
      <c r="K43" s="37" t="s">
        <v>122</v>
      </c>
    </row>
    <row r="44" customFormat="false" ht="36.75" hidden="false" customHeight="true" outlineLevel="0" collapsed="false">
      <c r="A44" s="32" t="s">
        <v>123</v>
      </c>
      <c r="B44" s="32" t="s">
        <v>29</v>
      </c>
      <c r="C44" s="33" t="s">
        <v>124</v>
      </c>
      <c r="D44" s="34" t="s">
        <v>125</v>
      </c>
      <c r="E44" s="32" t="s">
        <v>32</v>
      </c>
      <c r="F44" s="56" t="n">
        <v>23.65</v>
      </c>
      <c r="G44" s="36" t="n">
        <v>13.95</v>
      </c>
      <c r="H44" s="36" t="n">
        <f aca="false">G44*1.2979</f>
        <v>18.105705</v>
      </c>
      <c r="I44" s="36" t="n">
        <f aca="false">F44*G44</f>
        <v>329.9175</v>
      </c>
      <c r="J44" s="36" t="n">
        <f aca="false">F44*H44</f>
        <v>428.19992325</v>
      </c>
      <c r="K44" s="37" t="s">
        <v>126</v>
      </c>
    </row>
    <row r="45" customFormat="false" ht="40.5" hidden="false" customHeight="true" outlineLevel="0" collapsed="false">
      <c r="A45" s="32" t="s">
        <v>127</v>
      </c>
      <c r="B45" s="32" t="s">
        <v>29</v>
      </c>
      <c r="C45" s="33" t="s">
        <v>128</v>
      </c>
      <c r="D45" s="34" t="s">
        <v>129</v>
      </c>
      <c r="E45" s="32" t="s">
        <v>32</v>
      </c>
      <c r="F45" s="56" t="n">
        <v>446.34</v>
      </c>
      <c r="G45" s="36" t="n">
        <v>11.81</v>
      </c>
      <c r="H45" s="36" t="n">
        <f aca="false">G45*1.2979</f>
        <v>15.328199</v>
      </c>
      <c r="I45" s="36" t="n">
        <f aca="false">F45*G45</f>
        <v>5271.2754</v>
      </c>
      <c r="J45" s="36" t="n">
        <f aca="false">F45*H45</f>
        <v>6841.58834166</v>
      </c>
      <c r="K45" s="37" t="s">
        <v>130</v>
      </c>
    </row>
    <row r="46" customFormat="false" ht="30.75" hidden="false" customHeight="true" outlineLevel="0" collapsed="false">
      <c r="A46" s="38"/>
      <c r="B46" s="38"/>
      <c r="C46" s="38"/>
      <c r="D46" s="21"/>
      <c r="E46" s="38"/>
      <c r="F46" s="38"/>
      <c r="G46" s="38"/>
      <c r="H46" s="57" t="s">
        <v>27</v>
      </c>
      <c r="I46" s="58" t="n">
        <f aca="false">SUM(I42:I45)</f>
        <v>12442.114</v>
      </c>
      <c r="J46" s="58" t="n">
        <f aca="false">SUM(J42:J45)</f>
        <v>16148.6197606</v>
      </c>
      <c r="K46" s="8"/>
    </row>
    <row r="47" customFormat="false" ht="18" hidden="false" customHeight="false" outlineLevel="0" collapsed="false">
      <c r="A47" s="38"/>
      <c r="B47" s="38"/>
      <c r="C47" s="38"/>
      <c r="D47" s="21"/>
      <c r="E47" s="38"/>
      <c r="F47" s="38"/>
      <c r="G47" s="38"/>
      <c r="H47" s="59"/>
      <c r="I47" s="60"/>
      <c r="J47" s="60"/>
      <c r="K47" s="8"/>
    </row>
    <row r="48" customFormat="false" ht="18" hidden="false" customHeight="false" outlineLevel="0" collapsed="false">
      <c r="A48" s="38"/>
      <c r="B48" s="38"/>
      <c r="C48" s="38"/>
      <c r="D48" s="21"/>
      <c r="E48" s="38"/>
      <c r="F48" s="38"/>
      <c r="G48" s="38"/>
      <c r="H48" s="59"/>
      <c r="I48" s="61" t="s">
        <v>131</v>
      </c>
      <c r="J48" s="62" t="s">
        <v>132</v>
      </c>
      <c r="K48" s="8"/>
    </row>
    <row r="49" customFormat="false" ht="31.5" hidden="false" customHeight="true" outlineLevel="0" collapsed="false">
      <c r="A49" s="38"/>
      <c r="B49" s="38"/>
      <c r="C49" s="38"/>
      <c r="D49" s="63"/>
      <c r="E49" s="63"/>
      <c r="F49" s="59"/>
      <c r="G49" s="59"/>
      <c r="H49" s="27" t="s">
        <v>133</v>
      </c>
      <c r="I49" s="64" t="n">
        <f aca="false">SUM(I15,I29,I40,I46)</f>
        <v>77579.159</v>
      </c>
      <c r="J49" s="64" t="n">
        <f aca="false">SUM(J15,J29,J40,J46)</f>
        <v>99112.4788901</v>
      </c>
      <c r="K49" s="8"/>
    </row>
    <row r="50" customFormat="false" ht="18" hidden="false" customHeight="false" outlineLevel="0" collapsed="false">
      <c r="A50" s="65"/>
      <c r="B50" s="65"/>
      <c r="C50" s="65"/>
      <c r="D50" s="66"/>
      <c r="E50" s="65"/>
      <c r="F50" s="65"/>
      <c r="G50" s="65"/>
      <c r="H50" s="65"/>
      <c r="I50" s="67"/>
      <c r="J50" s="65"/>
      <c r="K50" s="3"/>
    </row>
    <row r="51" customFormat="false" ht="18" hidden="false" customHeight="true" outlineLevel="0" collapsed="false">
      <c r="A51" s="38" t="s">
        <v>134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</row>
    <row r="52" customFormat="false" ht="18" hidden="false" customHeight="false" outlineLevel="0" collapsed="false">
      <c r="A52" s="65"/>
      <c r="B52" s="65"/>
      <c r="C52" s="65"/>
      <c r="D52" s="66"/>
      <c r="E52" s="65"/>
      <c r="F52" s="65"/>
      <c r="G52" s="65"/>
      <c r="H52" s="65"/>
      <c r="I52" s="65"/>
      <c r="J52" s="65"/>
      <c r="K52" s="3"/>
    </row>
    <row r="53" customFormat="false" ht="18" hidden="false" customHeight="false" outlineLevel="0" collapsed="false">
      <c r="A53" s="68"/>
      <c r="B53" s="68"/>
      <c r="C53" s="68"/>
      <c r="D53" s="69"/>
      <c r="E53" s="68"/>
      <c r="F53" s="68"/>
      <c r="G53" s="68"/>
      <c r="H53" s="68"/>
      <c r="I53" s="68"/>
      <c r="J53" s="68"/>
      <c r="K53" s="3"/>
    </row>
    <row r="54" customFormat="false" ht="18" hidden="false" customHeight="false" outlineLevel="0" collapsed="false">
      <c r="A54" s="70"/>
      <c r="B54" s="70"/>
      <c r="C54" s="70"/>
      <c r="D54" s="69"/>
      <c r="E54" s="70"/>
      <c r="F54" s="70"/>
      <c r="G54" s="70"/>
      <c r="H54" s="70"/>
      <c r="I54" s="70"/>
      <c r="J54" s="70"/>
      <c r="K54" s="3"/>
    </row>
    <row r="55" customFormat="false" ht="18" hidden="false" customHeight="false" outlineLevel="0" collapsed="false">
      <c r="A55" s="71"/>
      <c r="B55" s="71"/>
      <c r="C55" s="68"/>
      <c r="D55" s="69"/>
      <c r="E55" s="70"/>
      <c r="F55" s="70"/>
      <c r="G55" s="70"/>
      <c r="H55" s="70"/>
      <c r="I55" s="70"/>
      <c r="J55" s="70"/>
      <c r="K55" s="3"/>
    </row>
    <row r="56" customFormat="false" ht="9.75" hidden="false" customHeight="true" outlineLevel="0" collapsed="false">
      <c r="A56" s="70"/>
      <c r="B56" s="70"/>
      <c r="C56" s="70"/>
      <c r="D56" s="69"/>
      <c r="E56" s="70"/>
      <c r="F56" s="70"/>
      <c r="G56" s="70"/>
      <c r="H56" s="70"/>
      <c r="I56" s="70"/>
      <c r="J56" s="70"/>
      <c r="K56" s="72"/>
    </row>
    <row r="57" customFormat="false" ht="18" hidden="false" customHeight="false" outlineLevel="0" collapsed="false">
      <c r="A57" s="70"/>
      <c r="B57" s="70"/>
      <c r="C57" s="70"/>
      <c r="D57" s="69"/>
      <c r="E57" s="70"/>
      <c r="F57" s="70"/>
      <c r="G57" s="70"/>
      <c r="H57" s="70"/>
      <c r="I57" s="70"/>
      <c r="J57" s="70"/>
      <c r="K57" s="3"/>
    </row>
    <row r="58" customFormat="false" ht="50.25" hidden="false" customHeight="true" outlineLevel="0" collapsed="false">
      <c r="A58" s="70"/>
      <c r="B58" s="70"/>
      <c r="C58" s="70"/>
      <c r="D58" s="69"/>
      <c r="E58" s="70"/>
      <c r="F58" s="70"/>
      <c r="G58" s="70"/>
      <c r="H58" s="70"/>
      <c r="I58" s="70"/>
      <c r="J58" s="70"/>
      <c r="K58" s="3"/>
    </row>
    <row r="59" customFormat="false" ht="18.75" hidden="false" customHeight="false" outlineLevel="0" collapsed="false">
      <c r="A59" s="73"/>
      <c r="B59" s="73"/>
      <c r="C59" s="73"/>
      <c r="D59" s="74"/>
      <c r="E59" s="73"/>
      <c r="F59" s="73"/>
      <c r="G59" s="73"/>
      <c r="H59" s="73"/>
      <c r="I59" s="73"/>
      <c r="J59" s="73"/>
      <c r="K59" s="75"/>
    </row>
    <row r="60" customFormat="false" ht="18.75" hidden="false" customHeight="false" outlineLevel="0" collapsed="false">
      <c r="A60" s="73"/>
      <c r="B60" s="73"/>
      <c r="C60" s="73"/>
      <c r="D60" s="76"/>
      <c r="E60" s="76"/>
      <c r="F60" s="73"/>
      <c r="G60" s="73"/>
      <c r="H60" s="73"/>
      <c r="I60" s="73"/>
      <c r="J60" s="73"/>
      <c r="K60" s="75"/>
    </row>
    <row r="61" customFormat="false" ht="18.75" hidden="false" customHeight="false" outlineLevel="0" collapsed="false">
      <c r="A61" s="73"/>
      <c r="B61" s="73"/>
      <c r="C61" s="73"/>
      <c r="D61" s="74"/>
      <c r="E61" s="73"/>
      <c r="F61" s="73"/>
      <c r="G61" s="73"/>
      <c r="H61" s="73"/>
      <c r="I61" s="73"/>
      <c r="J61" s="73"/>
      <c r="K61" s="75"/>
    </row>
    <row r="62" customFormat="false" ht="18.75" hidden="false" customHeight="false" outlineLevel="0" collapsed="false">
      <c r="A62" s="73"/>
      <c r="B62" s="73"/>
      <c r="C62" s="73"/>
      <c r="D62" s="74"/>
      <c r="E62" s="73"/>
      <c r="F62" s="73"/>
      <c r="G62" s="77"/>
      <c r="H62" s="77"/>
      <c r="I62" s="77"/>
      <c r="J62" s="77"/>
      <c r="K62" s="75"/>
    </row>
    <row r="63" customFormat="false" ht="15.75" hidden="false" customHeight="false" outlineLevel="0" collapsed="false">
      <c r="A63" s="78"/>
      <c r="B63" s="78"/>
      <c r="C63" s="78"/>
      <c r="D63" s="79"/>
      <c r="E63" s="78"/>
      <c r="F63" s="78"/>
      <c r="G63" s="80"/>
      <c r="H63" s="80"/>
      <c r="I63" s="80"/>
      <c r="J63" s="80"/>
    </row>
    <row r="64" customFormat="false" ht="15.75" hidden="false" customHeight="false" outlineLevel="0" collapsed="false">
      <c r="G64" s="81"/>
      <c r="H64" s="81"/>
      <c r="I64" s="81"/>
      <c r="J64" s="81"/>
    </row>
  </sheetData>
  <mergeCells count="18">
    <mergeCell ref="D2:J2"/>
    <mergeCell ref="A4:D4"/>
    <mergeCell ref="G4:J4"/>
    <mergeCell ref="A5:D5"/>
    <mergeCell ref="G5:J5"/>
    <mergeCell ref="A6:D6"/>
    <mergeCell ref="G6:J6"/>
    <mergeCell ref="G7:J7"/>
    <mergeCell ref="A8:D8"/>
    <mergeCell ref="G8:J8"/>
    <mergeCell ref="A10:K10"/>
    <mergeCell ref="D49:E49"/>
    <mergeCell ref="A51:K51"/>
    <mergeCell ref="A55:B55"/>
    <mergeCell ref="D60:E60"/>
    <mergeCell ref="G62:J62"/>
    <mergeCell ref="G63:J63"/>
    <mergeCell ref="G64:J64"/>
  </mergeCells>
  <printOptions headings="false" gridLines="false" gridLinesSet="true" horizontalCentered="true" verticalCentered="false"/>
  <pageMargins left="0.196527777777778" right="0.196527777777778" top="0.39375" bottom="0.39375" header="0.511805555555555" footer="0.511805555555555"/>
  <pageSetup paperSize="9" scale="4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M40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J27" activeCellId="0" sqref="J27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10"/>
    <col collapsed="false" customWidth="true" hidden="false" outlineLevel="0" max="3" min="3" style="0" width="102"/>
    <col collapsed="false" customWidth="true" hidden="false" outlineLevel="0" max="4" min="4" style="0" width="16.71"/>
    <col collapsed="false" customWidth="true" hidden="false" outlineLevel="0" max="5" min="5" style="0" width="15.57"/>
    <col collapsed="false" customWidth="true" hidden="false" outlineLevel="0" max="6" min="6" style="0" width="18.29"/>
    <col collapsed="false" customWidth="true" hidden="false" outlineLevel="0" max="7" min="7" style="0" width="15.86"/>
    <col collapsed="false" customWidth="true" hidden="false" outlineLevel="0" max="8" min="8" style="0" width="16.86"/>
    <col collapsed="false" customWidth="true" hidden="false" outlineLevel="0" max="9" min="9" style="0" width="16"/>
    <col collapsed="false" customWidth="true" hidden="false" outlineLevel="0" max="10" min="10" style="0" width="18"/>
    <col collapsed="false" customWidth="true" hidden="false" outlineLevel="0" max="11" min="11" style="0" width="17.42"/>
    <col collapsed="false" customWidth="true" hidden="false" outlineLevel="0" max="12" min="12" style="0" width="38.29"/>
  </cols>
  <sheetData>
    <row r="2" customFormat="false" ht="21" hidden="false" customHeight="true" outlineLevel="0" collapsed="false"/>
    <row r="3" customFormat="false" ht="47.25" hidden="false" customHeight="true" outlineLevel="0" collapsed="false">
      <c r="B3" s="82"/>
      <c r="C3" s="83"/>
      <c r="D3" s="83"/>
      <c r="E3" s="83"/>
      <c r="F3" s="83"/>
      <c r="G3" s="83"/>
      <c r="H3" s="83"/>
      <c r="I3" s="83"/>
      <c r="J3" s="83"/>
      <c r="K3" s="83"/>
      <c r="L3" s="84"/>
    </row>
    <row r="4" customFormat="false" ht="18" hidden="false" customHeight="true" outlineLevel="0" collapsed="false">
      <c r="B4" s="85"/>
      <c r="C4" s="86"/>
      <c r="D4" s="86"/>
      <c r="E4" s="86"/>
      <c r="F4" s="86"/>
      <c r="G4" s="86"/>
      <c r="H4" s="86"/>
      <c r="I4" s="86"/>
      <c r="J4" s="86"/>
      <c r="K4" s="86"/>
      <c r="L4" s="87"/>
    </row>
    <row r="5" customFormat="false" ht="27.75" hidden="false" customHeight="true" outlineLevel="0" collapsed="false">
      <c r="B5" s="85"/>
      <c r="C5" s="86"/>
      <c r="D5" s="86"/>
      <c r="E5" s="86"/>
      <c r="F5" s="86"/>
      <c r="G5" s="86"/>
      <c r="H5" s="86"/>
      <c r="I5" s="86"/>
      <c r="J5" s="86"/>
      <c r="K5" s="86"/>
      <c r="L5" s="87"/>
    </row>
    <row r="6" customFormat="false" ht="26.25" hidden="false" customHeight="true" outlineLevel="0" collapsed="false">
      <c r="B6" s="88" t="s">
        <v>135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customFormat="false" ht="15" hidden="false" customHeight="true" outlineLevel="0" collapsed="false">
      <c r="B7" s="89" t="s">
        <v>136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customFormat="false" ht="9" hidden="false" customHeight="true" outlineLevel="0" collapsed="false"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customFormat="false" ht="15" hidden="false" customHeight="true" outlineLevel="0" collapsed="false">
      <c r="B9" s="90" t="s">
        <v>137</v>
      </c>
      <c r="C9" s="90"/>
      <c r="D9" s="90"/>
      <c r="E9" s="90"/>
      <c r="F9" s="90"/>
      <c r="G9" s="90"/>
      <c r="H9" s="90"/>
      <c r="I9" s="90"/>
      <c r="J9" s="90"/>
      <c r="K9" s="90"/>
      <c r="L9" s="90"/>
    </row>
    <row r="10" customFormat="false" ht="11.25" hidden="false" customHeight="true" outlineLevel="0" collapsed="false"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</row>
    <row r="11" customFormat="false" ht="25.5" hidden="false" customHeight="true" outlineLevel="0" collapsed="false">
      <c r="B11" s="91" t="s">
        <v>138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</row>
    <row r="12" customFormat="false" ht="15" hidden="false" customHeight="true" outlineLevel="0" collapsed="false"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</row>
    <row r="13" customFormat="false" ht="20.1" hidden="false" customHeight="true" outlineLevel="0" collapsed="false">
      <c r="B13" s="93" t="s">
        <v>139</v>
      </c>
      <c r="C13" s="94" t="s">
        <v>140</v>
      </c>
      <c r="D13" s="93" t="s">
        <v>141</v>
      </c>
      <c r="E13" s="93"/>
      <c r="F13" s="93" t="s">
        <v>142</v>
      </c>
      <c r="G13" s="93"/>
      <c r="H13" s="93" t="s">
        <v>143</v>
      </c>
      <c r="I13" s="93"/>
      <c r="J13" s="93" t="s">
        <v>144</v>
      </c>
      <c r="K13" s="93"/>
      <c r="L13" s="93" t="s">
        <v>133</v>
      </c>
    </row>
    <row r="14" customFormat="false" ht="20.1" hidden="false" customHeight="true" outlineLevel="0" collapsed="false">
      <c r="B14" s="93"/>
      <c r="C14" s="94"/>
      <c r="D14" s="93"/>
      <c r="E14" s="93"/>
      <c r="F14" s="93"/>
      <c r="G14" s="93"/>
      <c r="H14" s="93"/>
      <c r="I14" s="93"/>
      <c r="J14" s="93"/>
      <c r="K14" s="93"/>
      <c r="L14" s="93"/>
    </row>
    <row r="15" customFormat="false" ht="23.25" hidden="false" customHeight="true" outlineLevel="0" collapsed="false">
      <c r="B15" s="95" t="n">
        <v>1</v>
      </c>
      <c r="C15" s="96" t="str">
        <f aca="false">'ORÇAMENTO '!D13</f>
        <v>ADMINISTRAÇÃO LOCAL </v>
      </c>
      <c r="D15" s="97" t="n">
        <f aca="false">$L$15/100*25</f>
        <v>1323.86</v>
      </c>
      <c r="E15" s="97"/>
      <c r="F15" s="97" t="n">
        <f aca="false">$L$15/100*25</f>
        <v>1323.86</v>
      </c>
      <c r="G15" s="97"/>
      <c r="H15" s="97" t="n">
        <f aca="false">$L$15/100*25</f>
        <v>1323.86</v>
      </c>
      <c r="I15" s="97"/>
      <c r="J15" s="97" t="n">
        <f aca="false">$L$15/100*25</f>
        <v>1323.86</v>
      </c>
      <c r="K15" s="97"/>
      <c r="L15" s="98" t="n">
        <f aca="false">'ORÇAMENTO '!J15</f>
        <v>5295.44</v>
      </c>
    </row>
    <row r="16" customFormat="false" ht="23.25" hidden="false" customHeight="true" outlineLevel="0" collapsed="false">
      <c r="B16" s="99"/>
      <c r="C16" s="100" t="s">
        <v>145</v>
      </c>
      <c r="D16" s="101" t="n">
        <v>0.25</v>
      </c>
      <c r="E16" s="101"/>
      <c r="F16" s="101" t="n">
        <v>0.25</v>
      </c>
      <c r="G16" s="101"/>
      <c r="H16" s="101" t="n">
        <v>0.25</v>
      </c>
      <c r="I16" s="101"/>
      <c r="J16" s="101" t="n">
        <v>0.25</v>
      </c>
      <c r="K16" s="101"/>
      <c r="L16" s="102"/>
    </row>
    <row r="17" customFormat="false" ht="23.25" hidden="false" customHeight="true" outlineLevel="0" collapsed="false">
      <c r="B17" s="103" t="n">
        <v>2</v>
      </c>
      <c r="C17" s="96" t="str">
        <f aca="false">'ORÇAMENTO '!D16</f>
        <v>SERVIÇOS PRELIMINARES</v>
      </c>
      <c r="D17" s="97" t="n">
        <f aca="false">L17/100*70</f>
        <v>24160.587078061</v>
      </c>
      <c r="E17" s="97"/>
      <c r="F17" s="97" t="n">
        <f aca="false">L17/100*10</f>
        <v>3451.512439723</v>
      </c>
      <c r="G17" s="97"/>
      <c r="H17" s="97" t="n">
        <f aca="false">L17/100*10</f>
        <v>3451.512439723</v>
      </c>
      <c r="I17" s="97"/>
      <c r="J17" s="97" t="n">
        <f aca="false">L17/100*10</f>
        <v>3451.512439723</v>
      </c>
      <c r="K17" s="97"/>
      <c r="L17" s="98" t="n">
        <f aca="false">'ORÇAMENTO '!J29</f>
        <v>34515.12439723</v>
      </c>
    </row>
    <row r="18" customFormat="false" ht="23.25" hidden="false" customHeight="true" outlineLevel="0" collapsed="false">
      <c r="B18" s="99"/>
      <c r="C18" s="100" t="s">
        <v>145</v>
      </c>
      <c r="D18" s="101" t="n">
        <v>0.7</v>
      </c>
      <c r="E18" s="101"/>
      <c r="F18" s="101" t="n">
        <v>0.1</v>
      </c>
      <c r="G18" s="101"/>
      <c r="H18" s="101" t="n">
        <v>0.1</v>
      </c>
      <c r="I18" s="101"/>
      <c r="J18" s="101" t="n">
        <v>0.1</v>
      </c>
      <c r="K18" s="101"/>
      <c r="L18" s="102"/>
    </row>
    <row r="19" customFormat="false" ht="23.25" hidden="false" customHeight="true" outlineLevel="0" collapsed="false">
      <c r="B19" s="103" t="n">
        <v>3</v>
      </c>
      <c r="C19" s="96" t="str">
        <f aca="false">'ORÇAMENTO '!D30</f>
        <v>EXECUÇÃO DA CALÇADA, GUIAS E SARJETAS</v>
      </c>
      <c r="D19" s="104"/>
      <c r="E19" s="104"/>
      <c r="F19" s="97" t="n">
        <f aca="false">L19/100*50</f>
        <v>21576.647366135</v>
      </c>
      <c r="G19" s="97"/>
      <c r="H19" s="98" t="n">
        <f aca="false">L19/100*50</f>
        <v>21576.647366135</v>
      </c>
      <c r="I19" s="98"/>
      <c r="J19" s="104"/>
      <c r="K19" s="104"/>
      <c r="L19" s="105" t="n">
        <f aca="false">'ORÇAMENTO '!J40</f>
        <v>43153.29473227</v>
      </c>
    </row>
    <row r="20" customFormat="false" ht="23.25" hidden="false" customHeight="true" outlineLevel="0" collapsed="false">
      <c r="B20" s="99"/>
      <c r="C20" s="106" t="s">
        <v>145</v>
      </c>
      <c r="D20" s="101"/>
      <c r="E20" s="101"/>
      <c r="F20" s="101" t="n">
        <v>0.5</v>
      </c>
      <c r="G20" s="101"/>
      <c r="H20" s="107" t="n">
        <v>0.5</v>
      </c>
      <c r="I20" s="107"/>
      <c r="J20" s="101"/>
      <c r="K20" s="101"/>
      <c r="L20" s="108"/>
    </row>
    <row r="21" customFormat="false" ht="23.25" hidden="false" customHeight="true" outlineLevel="0" collapsed="false">
      <c r="B21" s="103" t="n">
        <v>4</v>
      </c>
      <c r="C21" s="109" t="str">
        <f aca="false">'ORÇAMENTO '!D41</f>
        <v>SERVIÇOS FINAIS </v>
      </c>
      <c r="D21" s="110"/>
      <c r="E21" s="110"/>
      <c r="F21" s="110"/>
      <c r="G21" s="110"/>
      <c r="H21" s="110"/>
      <c r="I21" s="110"/>
      <c r="J21" s="98" t="n">
        <f aca="false">L21/100*100</f>
        <v>16148.6197606</v>
      </c>
      <c r="K21" s="98"/>
      <c r="L21" s="98" t="n">
        <f aca="false">'ORÇAMENTO '!J46</f>
        <v>16148.6197606</v>
      </c>
    </row>
    <row r="22" customFormat="false" ht="21.75" hidden="false" customHeight="true" outlineLevel="0" collapsed="false">
      <c r="B22" s="111"/>
      <c r="C22" s="106" t="s">
        <v>145</v>
      </c>
      <c r="D22" s="112"/>
      <c r="E22" s="112"/>
      <c r="F22" s="107"/>
      <c r="G22" s="107"/>
      <c r="H22" s="113"/>
      <c r="I22" s="113"/>
      <c r="J22" s="107" t="n">
        <v>1</v>
      </c>
      <c r="K22" s="107"/>
      <c r="L22" s="102"/>
    </row>
    <row r="23" customFormat="false" ht="21.75" hidden="false" customHeight="true" outlineLevel="0" collapsed="false">
      <c r="B23" s="114"/>
      <c r="C23" s="115"/>
      <c r="D23" s="116"/>
      <c r="E23" s="117"/>
      <c r="F23" s="116"/>
      <c r="G23" s="118"/>
      <c r="H23" s="119"/>
      <c r="I23" s="120"/>
      <c r="J23" s="116"/>
      <c r="K23" s="121"/>
      <c r="L23" s="122" t="n">
        <f aca="false">SUM(L15,L17,L19,L21)</f>
        <v>99112.4788901</v>
      </c>
      <c r="M23" s="85"/>
    </row>
    <row r="24" customFormat="false" ht="21.75" hidden="false" customHeight="true" outlineLevel="0" collapsed="false">
      <c r="A24" s="86"/>
      <c r="B24" s="123"/>
      <c r="C24" s="124"/>
      <c r="D24" s="119"/>
      <c r="E24" s="125"/>
      <c r="F24" s="119"/>
      <c r="G24" s="120"/>
      <c r="H24" s="126"/>
      <c r="I24" s="120"/>
      <c r="J24" s="119"/>
      <c r="K24" s="120"/>
      <c r="L24" s="119"/>
      <c r="M24" s="85"/>
    </row>
    <row r="25" customFormat="false" ht="21.75" hidden="false" customHeight="true" outlineLevel="0" collapsed="false">
      <c r="B25" s="127" t="s">
        <v>146</v>
      </c>
      <c r="C25" s="127"/>
      <c r="D25" s="128" t="n">
        <f aca="false">SUM(D15,D17)</f>
        <v>25484.447078061</v>
      </c>
      <c r="E25" s="128"/>
      <c r="F25" s="128" t="n">
        <f aca="false">SUM(F15,F17,F19)</f>
        <v>26352.019805858</v>
      </c>
      <c r="G25" s="128"/>
      <c r="H25" s="128" t="n">
        <f aca="false">SUM(H15,H17,H19)</f>
        <v>26352.019805858</v>
      </c>
      <c r="I25" s="128"/>
      <c r="J25" s="128" t="n">
        <f aca="false">SUM(J15,J17,J21)</f>
        <v>20923.992200323</v>
      </c>
      <c r="K25" s="128"/>
      <c r="L25" s="129"/>
      <c r="M25" s="130"/>
    </row>
    <row r="26" customFormat="false" ht="21.75" hidden="false" customHeight="true" outlineLevel="0" collapsed="false">
      <c r="B26" s="131" t="s">
        <v>147</v>
      </c>
      <c r="C26" s="131"/>
      <c r="D26" s="132" t="n">
        <f aca="false">D25/L23</f>
        <v>0.257126522950951</v>
      </c>
      <c r="E26" s="132"/>
      <c r="F26" s="132" t="n">
        <f aca="false">F25/L23</f>
        <v>0.265879938641008</v>
      </c>
      <c r="G26" s="132"/>
      <c r="H26" s="132" t="n">
        <f aca="false">H25/L23</f>
        <v>0.265879938641008</v>
      </c>
      <c r="I26" s="132"/>
      <c r="J26" s="133" t="n">
        <f aca="false">J25/L23</f>
        <v>0.211113599767032</v>
      </c>
      <c r="K26" s="133"/>
      <c r="L26" s="129"/>
      <c r="M26" s="130"/>
    </row>
    <row r="27" customFormat="false" ht="21.75" hidden="false" customHeight="true" outlineLevel="0" collapsed="false">
      <c r="B27" s="127" t="s">
        <v>148</v>
      </c>
      <c r="C27" s="127"/>
      <c r="D27" s="128" t="n">
        <f aca="false">D25</f>
        <v>25484.447078061</v>
      </c>
      <c r="E27" s="128"/>
      <c r="F27" s="128" t="n">
        <f aca="false">SUM(D25,F25)</f>
        <v>51836.466883919</v>
      </c>
      <c r="G27" s="128"/>
      <c r="H27" s="128" t="n">
        <f aca="false">SUM(F27,H25)</f>
        <v>78188.486689777</v>
      </c>
      <c r="I27" s="128"/>
      <c r="J27" s="128" t="n">
        <f aca="false">SUM(H27,J25)</f>
        <v>99112.4788901</v>
      </c>
      <c r="K27" s="128"/>
      <c r="L27" s="129"/>
      <c r="M27" s="130"/>
    </row>
    <row r="28" customFormat="false" ht="22.5" hidden="false" customHeight="true" outlineLevel="0" collapsed="false">
      <c r="B28" s="131" t="s">
        <v>149</v>
      </c>
      <c r="C28" s="131"/>
      <c r="D28" s="132" t="n">
        <f aca="false">D26</f>
        <v>0.257126522950951</v>
      </c>
      <c r="E28" s="132"/>
      <c r="F28" s="132" t="n">
        <f aca="false">SUM(D28,F26)</f>
        <v>0.52300646159196</v>
      </c>
      <c r="G28" s="132"/>
      <c r="H28" s="132" t="n">
        <f aca="false">SUM(F28,H26)</f>
        <v>0.788886400232968</v>
      </c>
      <c r="I28" s="132"/>
      <c r="J28" s="132" t="n">
        <f aca="false">SUM(H28,J26)</f>
        <v>1</v>
      </c>
      <c r="K28" s="132"/>
      <c r="L28" s="129"/>
      <c r="M28" s="130"/>
    </row>
    <row r="29" customFormat="false" ht="15" hidden="false" customHeight="false" outlineLevel="0" collapsed="false">
      <c r="B29" s="134"/>
      <c r="C29" s="135"/>
      <c r="D29" s="135"/>
      <c r="E29" s="135"/>
      <c r="F29" s="135"/>
      <c r="G29" s="135"/>
      <c r="H29" s="135"/>
      <c r="I29" s="135"/>
      <c r="J29" s="135"/>
      <c r="K29" s="135"/>
      <c r="L29" s="87"/>
    </row>
    <row r="30" customFormat="false" ht="15" hidden="false" customHeight="false" outlineLevel="0" collapsed="false"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</row>
    <row r="31" customFormat="false" ht="15" hidden="false" customHeight="false" outlineLevel="0" collapsed="false">
      <c r="B31" s="134"/>
      <c r="C31" s="135"/>
      <c r="D31" s="135"/>
      <c r="E31" s="135"/>
      <c r="F31" s="135"/>
      <c r="G31" s="135"/>
      <c r="H31" s="135"/>
      <c r="I31" s="135"/>
      <c r="J31" s="135"/>
      <c r="K31" s="135"/>
      <c r="L31" s="87"/>
    </row>
    <row r="32" customFormat="false" ht="15" hidden="false" customHeight="false" outlineLevel="0" collapsed="false">
      <c r="B32" s="134"/>
      <c r="C32" s="137" t="s">
        <v>150</v>
      </c>
      <c r="D32" s="137"/>
      <c r="E32" s="137"/>
      <c r="F32" s="137"/>
      <c r="G32" s="137"/>
      <c r="H32" s="137"/>
      <c r="I32" s="137"/>
      <c r="J32" s="137"/>
      <c r="K32" s="137"/>
      <c r="L32" s="87"/>
    </row>
    <row r="33" customFormat="false" ht="15" hidden="false" customHeight="false" outlineLevel="0" collapsed="false">
      <c r="B33" s="134"/>
      <c r="C33" s="135"/>
      <c r="D33" s="135"/>
      <c r="E33" s="135"/>
      <c r="F33" s="135"/>
      <c r="G33" s="135"/>
      <c r="H33" s="135"/>
      <c r="I33" s="135"/>
      <c r="J33" s="135"/>
      <c r="K33" s="135"/>
      <c r="L33" s="87"/>
    </row>
    <row r="34" customFormat="false" ht="15" hidden="false" customHeight="false" outlineLevel="0" collapsed="false">
      <c r="B34" s="134"/>
      <c r="C34" s="135"/>
      <c r="D34" s="135"/>
      <c r="E34" s="135"/>
      <c r="F34" s="135"/>
      <c r="G34" s="135"/>
      <c r="H34" s="135"/>
      <c r="I34" s="135"/>
      <c r="J34" s="135"/>
      <c r="K34" s="135"/>
      <c r="L34" s="87"/>
    </row>
    <row r="35" customFormat="false" ht="15" hidden="false" customHeight="false" outlineLevel="0" collapsed="false">
      <c r="B35" s="134"/>
      <c r="C35" s="135"/>
      <c r="D35" s="135"/>
      <c r="E35" s="135"/>
      <c r="F35" s="135"/>
      <c r="G35" s="135"/>
      <c r="H35" s="135"/>
      <c r="I35" s="135"/>
      <c r="J35" s="135"/>
      <c r="K35" s="135"/>
      <c r="L35" s="87"/>
    </row>
    <row r="36" customFormat="false" ht="15" hidden="false" customHeight="false" outlineLevel="0" collapsed="false">
      <c r="B36" s="134"/>
      <c r="C36" s="135"/>
      <c r="D36" s="135"/>
      <c r="E36" s="135"/>
      <c r="F36" s="135"/>
      <c r="G36" s="135"/>
      <c r="H36" s="135"/>
      <c r="I36" s="135"/>
      <c r="J36" s="135"/>
      <c r="K36" s="135"/>
      <c r="L36" s="87"/>
    </row>
    <row r="37" customFormat="false" ht="15" hidden="false" customHeight="false" outlineLevel="0" collapsed="false">
      <c r="B37" s="134"/>
      <c r="C37" s="138"/>
      <c r="D37" s="139"/>
      <c r="E37" s="140"/>
      <c r="F37" s="140"/>
      <c r="G37" s="140"/>
      <c r="H37" s="141"/>
      <c r="I37" s="141"/>
      <c r="J37" s="141"/>
      <c r="K37" s="141"/>
      <c r="L37" s="87"/>
    </row>
    <row r="38" customFormat="false" ht="15" hidden="false" customHeight="false" outlineLevel="0" collapsed="false">
      <c r="B38" s="134"/>
      <c r="C38" s="141"/>
      <c r="D38" s="139"/>
      <c r="E38" s="140"/>
      <c r="F38" s="140"/>
      <c r="G38" s="140"/>
      <c r="H38" s="142"/>
      <c r="I38" s="141"/>
      <c r="J38" s="141"/>
      <c r="K38" s="141"/>
      <c r="L38" s="87"/>
    </row>
    <row r="39" customFormat="false" ht="15" hidden="false" customHeight="false" outlineLevel="0" collapsed="false">
      <c r="B39" s="85"/>
      <c r="C39" s="86"/>
      <c r="D39" s="143"/>
      <c r="E39" s="143"/>
      <c r="F39" s="143"/>
      <c r="G39" s="143"/>
      <c r="H39" s="143"/>
      <c r="I39" s="144"/>
      <c r="J39" s="144"/>
      <c r="K39" s="144"/>
      <c r="L39" s="87"/>
    </row>
    <row r="40" customFormat="false" ht="15.75" hidden="false" customHeight="false" outlineLevel="0" collapsed="false">
      <c r="B40" s="145"/>
      <c r="C40" s="146"/>
      <c r="D40" s="146"/>
      <c r="E40" s="146"/>
      <c r="F40" s="146"/>
      <c r="G40" s="146"/>
      <c r="H40" s="146"/>
      <c r="I40" s="146"/>
      <c r="J40" s="146"/>
      <c r="K40" s="146"/>
      <c r="L40" s="147"/>
    </row>
  </sheetData>
  <mergeCells count="70">
    <mergeCell ref="B6:L6"/>
    <mergeCell ref="B7:L8"/>
    <mergeCell ref="B9:L10"/>
    <mergeCell ref="B11:L11"/>
    <mergeCell ref="B12:L12"/>
    <mergeCell ref="B13:B14"/>
    <mergeCell ref="C13:C14"/>
    <mergeCell ref="D13:E14"/>
    <mergeCell ref="F13:G14"/>
    <mergeCell ref="H13:I14"/>
    <mergeCell ref="J13:K14"/>
    <mergeCell ref="L13:L14"/>
    <mergeCell ref="D15:E15"/>
    <mergeCell ref="F15:G15"/>
    <mergeCell ref="H15:I15"/>
    <mergeCell ref="J15:K15"/>
    <mergeCell ref="D16:E16"/>
    <mergeCell ref="F16:G16"/>
    <mergeCell ref="H16:I16"/>
    <mergeCell ref="J16:K16"/>
    <mergeCell ref="D17:E17"/>
    <mergeCell ref="F17:G17"/>
    <mergeCell ref="H17:I17"/>
    <mergeCell ref="J17:K17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F20:G20"/>
    <mergeCell ref="H20:I20"/>
    <mergeCell ref="J20:K20"/>
    <mergeCell ref="D21:E21"/>
    <mergeCell ref="F21:G21"/>
    <mergeCell ref="H21:I21"/>
    <mergeCell ref="J21:K21"/>
    <mergeCell ref="D22:E22"/>
    <mergeCell ref="F22:G22"/>
    <mergeCell ref="H22:I22"/>
    <mergeCell ref="J22:K22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J28:K28"/>
    <mergeCell ref="B30:L30"/>
    <mergeCell ref="C32:K32"/>
    <mergeCell ref="E37:G37"/>
    <mergeCell ref="H37:I37"/>
    <mergeCell ref="E38:G38"/>
    <mergeCell ref="D39:H39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8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3" activeCellId="0" sqref="A13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10"/>
    <col collapsed="false" customWidth="true" hidden="false" outlineLevel="0" max="2" min="2" style="0" width="29.71"/>
    <col collapsed="false" customWidth="true" hidden="false" outlineLevel="0" max="3" min="3" style="0" width="60.14"/>
    <col collapsed="false" customWidth="true" hidden="false" outlineLevel="0" max="4" min="4" style="0" width="34.42"/>
    <col collapsed="false" customWidth="true" hidden="false" outlineLevel="0" max="5" min="5" style="0" width="35.42"/>
    <col collapsed="false" customWidth="true" hidden="false" outlineLevel="0" max="6" min="6" style="0" width="25.42"/>
    <col collapsed="false" customWidth="true" hidden="false" outlineLevel="0" max="7" min="7" style="0" width="68"/>
  </cols>
  <sheetData>
    <row r="1" customFormat="false" ht="78.75" hidden="false" customHeight="true" outlineLevel="0" collapsed="false">
      <c r="A1" s="3"/>
      <c r="B1" s="3"/>
      <c r="C1" s="3"/>
      <c r="D1" s="3"/>
      <c r="E1" s="3"/>
      <c r="F1" s="3"/>
      <c r="G1" s="3"/>
    </row>
    <row r="2" customFormat="false" ht="45.75" hidden="false" customHeight="true" outlineLevel="0" collapsed="false">
      <c r="A2" s="3"/>
      <c r="B2" s="3"/>
      <c r="C2" s="3"/>
      <c r="D2" s="3"/>
      <c r="E2" s="3"/>
      <c r="F2" s="3"/>
      <c r="G2" s="3"/>
    </row>
    <row r="3" customFormat="false" ht="21.75" hidden="false" customHeight="true" outlineLevel="0" collapsed="false">
      <c r="A3" s="148" t="s">
        <v>151</v>
      </c>
      <c r="B3" s="149"/>
      <c r="C3" s="8"/>
      <c r="D3" s="86"/>
      <c r="E3" s="150"/>
      <c r="F3" s="150"/>
      <c r="G3" s="151" t="s">
        <v>152</v>
      </c>
    </row>
    <row r="4" customFormat="false" ht="21.75" hidden="false" customHeight="true" outlineLevel="0" collapsed="false">
      <c r="A4" s="152" t="s">
        <v>153</v>
      </c>
      <c r="B4" s="149"/>
      <c r="C4" s="8"/>
      <c r="D4" s="86"/>
      <c r="E4" s="150"/>
      <c r="F4" s="150"/>
      <c r="G4" s="153" t="s">
        <v>154</v>
      </c>
    </row>
    <row r="5" customFormat="false" ht="18" hidden="false" customHeight="false" outlineLevel="0" collapsed="false">
      <c r="A5" s="154"/>
      <c r="B5" s="154"/>
      <c r="C5" s="154"/>
      <c r="D5" s="154"/>
      <c r="E5" s="154"/>
      <c r="F5" s="154"/>
      <c r="G5" s="154"/>
    </row>
    <row r="6" customFormat="false" ht="24.75" hidden="false" customHeight="true" outlineLevel="0" collapsed="false">
      <c r="A6" s="155" t="s">
        <v>155</v>
      </c>
      <c r="B6" s="155"/>
      <c r="C6" s="155"/>
      <c r="D6" s="155"/>
      <c r="E6" s="155"/>
      <c r="F6" s="155"/>
      <c r="G6" s="155"/>
    </row>
    <row r="7" customFormat="false" ht="28.5" hidden="false" customHeight="true" outlineLevel="0" collapsed="false">
      <c r="A7" s="156" t="s">
        <v>139</v>
      </c>
      <c r="B7" s="156" t="s">
        <v>156</v>
      </c>
      <c r="C7" s="156" t="s">
        <v>157</v>
      </c>
      <c r="D7" s="157" t="s">
        <v>158</v>
      </c>
      <c r="E7" s="157" t="s">
        <v>159</v>
      </c>
      <c r="F7" s="156" t="s">
        <v>160</v>
      </c>
      <c r="G7" s="156" t="s">
        <v>161</v>
      </c>
    </row>
    <row r="8" customFormat="false" ht="27.75" hidden="false" customHeight="true" outlineLevel="0" collapsed="false">
      <c r="A8" s="156" t="s">
        <v>162</v>
      </c>
      <c r="B8" s="158" t="s">
        <v>163</v>
      </c>
      <c r="C8" s="158"/>
      <c r="D8" s="158"/>
      <c r="E8" s="158"/>
      <c r="F8" s="158"/>
      <c r="G8" s="158"/>
    </row>
    <row r="9" customFormat="false" ht="66.75" hidden="false" customHeight="true" outlineLevel="0" collapsed="false">
      <c r="A9" s="159" t="s">
        <v>23</v>
      </c>
      <c r="B9" s="159" t="n">
        <v>100533</v>
      </c>
      <c r="C9" s="160" t="s">
        <v>164</v>
      </c>
      <c r="D9" s="159" t="s">
        <v>165</v>
      </c>
      <c r="E9" s="159" t="n">
        <v>32</v>
      </c>
      <c r="F9" s="161" t="n">
        <v>40.72</v>
      </c>
      <c r="G9" s="161" t="n">
        <f aca="false">E9*F9</f>
        <v>1303.04</v>
      </c>
    </row>
    <row r="10" customFormat="false" ht="62.25" hidden="false" customHeight="true" outlineLevel="0" collapsed="false">
      <c r="A10" s="159" t="s">
        <v>34</v>
      </c>
      <c r="B10" s="159" t="n">
        <v>90776</v>
      </c>
      <c r="C10" s="160" t="s">
        <v>166</v>
      </c>
      <c r="D10" s="159" t="s">
        <v>165</v>
      </c>
      <c r="E10" s="159" t="n">
        <v>120</v>
      </c>
      <c r="F10" s="161" t="n">
        <v>33.27</v>
      </c>
      <c r="G10" s="161" t="n">
        <f aca="false">E10*F10</f>
        <v>3992.4</v>
      </c>
    </row>
    <row r="11" customFormat="false" ht="21.75" hidden="false" customHeight="true" outlineLevel="0" collapsed="false">
      <c r="A11" s="150"/>
      <c r="B11" s="150"/>
      <c r="C11" s="150"/>
      <c r="D11" s="162" t="s">
        <v>133</v>
      </c>
      <c r="E11" s="162"/>
      <c r="F11" s="162"/>
      <c r="G11" s="163" t="n">
        <f aca="false">G10+G9</f>
        <v>5295.44</v>
      </c>
    </row>
    <row r="12" customFormat="false" ht="18" hidden="false" customHeight="false" outlineLevel="0" collapsed="false">
      <c r="A12" s="150"/>
      <c r="B12" s="150"/>
      <c r="C12" s="150"/>
      <c r="D12" s="164"/>
      <c r="E12" s="164"/>
      <c r="F12" s="164"/>
      <c r="G12" s="165"/>
    </row>
    <row r="13" customFormat="false" ht="18" hidden="false" customHeight="false" outlineLevel="0" collapsed="false">
      <c r="A13" s="149" t="s">
        <v>167</v>
      </c>
      <c r="B13" s="149"/>
      <c r="C13" s="149"/>
      <c r="D13" s="149"/>
      <c r="E13" s="149"/>
      <c r="F13" s="149"/>
      <c r="G13" s="149"/>
    </row>
    <row r="14" customFormat="false" ht="18" hidden="false" customHeight="false" outlineLevel="0" collapsed="false">
      <c r="A14" s="149" t="s">
        <v>168</v>
      </c>
      <c r="B14" s="149"/>
      <c r="C14" s="149"/>
      <c r="D14" s="149"/>
      <c r="E14" s="149"/>
      <c r="F14" s="149"/>
      <c r="G14" s="149"/>
    </row>
    <row r="15" customFormat="false" ht="18" hidden="false" customHeight="false" outlineLevel="0" collapsed="false">
      <c r="A15" s="3"/>
      <c r="B15" s="3"/>
      <c r="C15" s="3"/>
      <c r="D15" s="3"/>
      <c r="E15" s="3"/>
      <c r="F15" s="3"/>
      <c r="G15" s="3"/>
    </row>
    <row r="16" customFormat="false" ht="18" hidden="false" customHeight="false" outlineLevel="0" collapsed="false">
      <c r="A16" s="3"/>
      <c r="B16" s="3"/>
      <c r="C16" s="3"/>
      <c r="D16" s="3"/>
      <c r="E16" s="3"/>
      <c r="F16" s="3"/>
      <c r="G16" s="3"/>
    </row>
    <row r="17" customFormat="false" ht="18" hidden="false" customHeight="false" outlineLevel="0" collapsed="false">
      <c r="A17" s="166" t="s">
        <v>169</v>
      </c>
      <c r="B17" s="166"/>
      <c r="C17" s="166"/>
      <c r="D17" s="166"/>
      <c r="E17" s="166"/>
      <c r="F17" s="166"/>
      <c r="G17" s="166"/>
    </row>
    <row r="18" customFormat="false" ht="18" hidden="false" customHeight="false" outlineLevel="0" collapsed="false">
      <c r="A18" s="3"/>
      <c r="B18" s="3"/>
      <c r="C18" s="3"/>
      <c r="D18" s="3"/>
      <c r="E18" s="3"/>
      <c r="F18" s="3"/>
      <c r="G18" s="3"/>
    </row>
    <row r="24" customFormat="false" ht="18.75" hidden="false" customHeight="false" outlineLevel="0" collapsed="false">
      <c r="C24" s="167"/>
    </row>
    <row r="25" customFormat="false" ht="18.75" hidden="false" customHeight="false" outlineLevel="0" collapsed="false">
      <c r="C25" s="168"/>
    </row>
    <row r="26" customFormat="false" ht="18.75" hidden="false" customHeight="false" outlineLevel="0" collapsed="false">
      <c r="C26" s="167"/>
      <c r="E26" s="167"/>
    </row>
    <row r="27" customFormat="false" ht="18.75" hidden="false" customHeight="false" outlineLevel="0" collapsed="false">
      <c r="E27" s="168"/>
    </row>
    <row r="28" customFormat="false" ht="18.75" hidden="false" customHeight="false" outlineLevel="0" collapsed="false">
      <c r="E28" s="167"/>
    </row>
  </sheetData>
  <mergeCells count="6">
    <mergeCell ref="A6:G6"/>
    <mergeCell ref="B8:G8"/>
    <mergeCell ref="D11:F11"/>
    <mergeCell ref="A13:G13"/>
    <mergeCell ref="A14:G14"/>
    <mergeCell ref="A17:G17"/>
  </mergeCells>
  <printOptions headings="false" gridLines="false" gridLinesSet="true" horizontalCentered="true" verticalCentered="false"/>
  <pageMargins left="0.511805555555555" right="0.511805555555555" top="0.39375" bottom="0.7875" header="0.511805555555555" footer="0.511805555555555"/>
  <pageSetup paperSize="9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LibreOffice/6.4.6.2$Windows_X86_64 LibreOffice_project/0ce51a4fd21bff07a5c061082cc82c5ed232f115</Application>
  <Company>PREFEITURA MUNICIPAL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2009-06-24T12:27:45Z</dcterms:created>
  <dc:creator>Juliana</dc:creator>
  <dc:description/>
  <dc:language>pt-BR</dc:language>
  <cp:lastModifiedBy/>
  <cp:lastPrinted>2022-11-04T14:13:52Z</cp:lastPrinted>
  <dcterms:modified xsi:type="dcterms:W3CDTF">2023-03-29T10:33:20Z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PREFEITURA MUNICIPAL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