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500"/>
  </bookViews>
  <sheets>
    <sheet name="Plan1" sheetId="1" r:id="rId1"/>
    <sheet name="CRONOGRAMA" sheetId="3" r:id="rId2"/>
  </sheets>
  <definedNames>
    <definedName name="_xlnm.Print_Area" localSheetId="0">Plan1!$A$1:$K$106</definedName>
  </definedNames>
  <calcPr calcId="144525"/>
</workbook>
</file>

<file path=xl/sharedStrings.xml><?xml version="1.0" encoding="utf-8"?>
<sst xmlns="http://schemas.openxmlformats.org/spreadsheetml/2006/main" count="355" uniqueCount="131">
  <si>
    <t>PLANILHA ORÇAMENTÁRIA</t>
  </si>
  <si>
    <r>
      <rPr>
        <b/>
        <sz val="11"/>
        <color rgb="FF000000"/>
        <rFont val="Calibri"/>
        <charset val="1"/>
      </rPr>
      <t xml:space="preserve">OBRA: </t>
    </r>
    <r>
      <rPr>
        <sz val="11"/>
        <color rgb="FF000000"/>
        <rFont val="Calibri"/>
        <charset val="1"/>
      </rPr>
      <t xml:space="preserve">OBRA: INFRAESTRUTURA URBANA COM SUBSTITUIÇÃO DE LUMINÁRIAS CONVENCIONAIS POR LUMINÁRIAS LED </t>
    </r>
  </si>
  <si>
    <t>BASE ORÇAMENTÁRIA</t>
  </si>
  <si>
    <t>LOCAL: RUAS DOS BAIRROS JARDIM MARAJOARA E JARDIM PRIMAVERA</t>
  </si>
  <si>
    <t>FONTES</t>
  </si>
  <si>
    <t>SINAPI- DATA REF. TÉCNICA: 15/06/2022                                                                            ENCARGOS SOCIAIS DESONERADOS: 84,97%(HORA) 47,60%(MÊS)</t>
  </si>
  <si>
    <t xml:space="preserve">CDHU: 186 ( DESONERADO) Data Base: MAIO/22                                                                       LEIS SOCIAIS= 97,78%  </t>
  </si>
  <si>
    <t>ITEM</t>
  </si>
  <si>
    <t>FONTE</t>
  </si>
  <si>
    <t>CÓD.</t>
  </si>
  <si>
    <t>MATERIAL E MÃO DE OBRA</t>
  </si>
  <si>
    <t>UNIDADE</t>
  </si>
  <si>
    <t>QUANTIDADE</t>
  </si>
  <si>
    <t>PREÇO UNITÁRIO</t>
  </si>
  <si>
    <t>PREÇO UNITÁRIO COM BDI: 25%</t>
  </si>
  <si>
    <t>PREÇO TOTAL SEM BDI</t>
  </si>
  <si>
    <t>PREÇO TOTAL COM BDI</t>
  </si>
  <si>
    <t>MEMÓRIA DE CÁLCULO</t>
  </si>
  <si>
    <t>SERVIÇOS PRELIMINARES</t>
  </si>
  <si>
    <t>1.1</t>
  </si>
  <si>
    <t>CDHU</t>
  </si>
  <si>
    <t>02.08.020</t>
  </si>
  <si>
    <t>Placa de identificação para obra</t>
  </si>
  <si>
    <t>m²</t>
  </si>
  <si>
    <t xml:space="preserve">&gt;&gt;Placa nas dimensões= 4,00m x 1,5m = 6,00m² </t>
  </si>
  <si>
    <t>SUB TOTAL</t>
  </si>
  <si>
    <t xml:space="preserve">BAIRRO JARDIM MARAJOARA </t>
  </si>
  <si>
    <t>2.1</t>
  </si>
  <si>
    <t xml:space="preserve">RUA GENÉSIO ROLIM DE GÓES </t>
  </si>
  <si>
    <t>2.1.1</t>
  </si>
  <si>
    <t>04.17.040</t>
  </si>
  <si>
    <t>Remoção de aparelho de iluminação ou projetor fixo em poste ou braço</t>
  </si>
  <si>
    <t>un</t>
  </si>
  <si>
    <t xml:space="preserve">&gt;&gt; Remoção de luminária/braço existente </t>
  </si>
  <si>
    <t>2.1.2</t>
  </si>
  <si>
    <t>41.11.703</t>
  </si>
  <si>
    <t>Luminária LED retangular para poste, fluxo luminoso de 14160 a 17475 lm ‐ potência de 80 W</t>
  </si>
  <si>
    <t xml:space="preserve">&gt;&gt; Luminária a ser instalada </t>
  </si>
  <si>
    <t>2.1.3</t>
  </si>
  <si>
    <t>SINAPI</t>
  </si>
  <si>
    <t>Relé fotoelétrico para comando de iluminação externa 1000 w - fornecimento e instalação</t>
  </si>
  <si>
    <t>&gt;&gt; Relé a ser instalado</t>
  </si>
  <si>
    <t>2.2</t>
  </si>
  <si>
    <t>RUA MINORU YASUDA</t>
  </si>
  <si>
    <t>2.2.1</t>
  </si>
  <si>
    <t>2.2.2</t>
  </si>
  <si>
    <t>2.2.3</t>
  </si>
  <si>
    <t>2.3</t>
  </si>
  <si>
    <t>RUA EUCLIDES MACIEL</t>
  </si>
  <si>
    <t>2.3.1</t>
  </si>
  <si>
    <t>2.3.2</t>
  </si>
  <si>
    <t>2.3.3</t>
  </si>
  <si>
    <t>2.4</t>
  </si>
  <si>
    <t>RUA JOSÉ JORDÃO DE PAULA</t>
  </si>
  <si>
    <t>2.4.1</t>
  </si>
  <si>
    <t>2.4.2</t>
  </si>
  <si>
    <t>2.4.3</t>
  </si>
  <si>
    <t>2.5</t>
  </si>
  <si>
    <t>RUA CÂNDIDO URIAS DE MOURA</t>
  </si>
  <si>
    <t>2.5.1</t>
  </si>
  <si>
    <t>2.5.2</t>
  </si>
  <si>
    <t>2.5.3</t>
  </si>
  <si>
    <t>2.6</t>
  </si>
  <si>
    <t xml:space="preserve">RUA HIGINO DE GÓES VIEIRA </t>
  </si>
  <si>
    <t>2.6.1</t>
  </si>
  <si>
    <t>2.6.2</t>
  </si>
  <si>
    <t>2.6.3</t>
  </si>
  <si>
    <t>2.7</t>
  </si>
  <si>
    <t xml:space="preserve">RUA ANTONIO ARAÚJO </t>
  </si>
  <si>
    <t>2.7.1</t>
  </si>
  <si>
    <t>2.7.2</t>
  </si>
  <si>
    <t>2.7.3</t>
  </si>
  <si>
    <t>2.8</t>
  </si>
  <si>
    <t xml:space="preserve">RUA RINEU ROBERTO DE CARVALHO </t>
  </si>
  <si>
    <t>2.8.1</t>
  </si>
  <si>
    <t>2.8.2</t>
  </si>
  <si>
    <t>2.8.3</t>
  </si>
  <si>
    <t>2.9</t>
  </si>
  <si>
    <t xml:space="preserve">RUA HENRIQUE MANOEL CASTANHO </t>
  </si>
  <si>
    <t>2.9.1</t>
  </si>
  <si>
    <t>2.9.2</t>
  </si>
  <si>
    <t>2.9.3</t>
  </si>
  <si>
    <t>2.10</t>
  </si>
  <si>
    <t>RUA BENEDITO JOSÉ DE CARVALHO</t>
  </si>
  <si>
    <t>2.10.1</t>
  </si>
  <si>
    <t>2.10.2</t>
  </si>
  <si>
    <t>2.10.3</t>
  </si>
  <si>
    <t>BAIRRO JARDIM PRIMAVERA</t>
  </si>
  <si>
    <t>3.1</t>
  </si>
  <si>
    <t>RUA JOSEFA DA SILVA GUERRA MAIA</t>
  </si>
  <si>
    <t>3.1.1</t>
  </si>
  <si>
    <t>3.1.2</t>
  </si>
  <si>
    <t>3.1.3</t>
  </si>
  <si>
    <t>3.2</t>
  </si>
  <si>
    <t xml:space="preserve">RUA JOÃO CARLOS DE PROENÇA </t>
  </si>
  <si>
    <t>3.2.1</t>
  </si>
  <si>
    <t>3.2.2</t>
  </si>
  <si>
    <t>3.2.3</t>
  </si>
  <si>
    <t>3.3</t>
  </si>
  <si>
    <t>RUA JOSÉ BATISTA DE CARVALHO</t>
  </si>
  <si>
    <t>3.3.1</t>
  </si>
  <si>
    <t>3.3.2</t>
  </si>
  <si>
    <t>3.3.3</t>
  </si>
  <si>
    <t>3.4</t>
  </si>
  <si>
    <t xml:space="preserve">RUA JOÃO PAULA ROSA </t>
  </si>
  <si>
    <t>3.4.1</t>
  </si>
  <si>
    <t>3.4.2</t>
  </si>
  <si>
    <t>3.4.3</t>
  </si>
  <si>
    <t>3.5</t>
  </si>
  <si>
    <t xml:space="preserve">RUA JOSÉ GOES VIEIRA </t>
  </si>
  <si>
    <t>3.5.1</t>
  </si>
  <si>
    <t>3.5.2</t>
  </si>
  <si>
    <t>3.5.3</t>
  </si>
  <si>
    <t>TOTAL DE LUMINÁRIAS (UND.)</t>
  </si>
  <si>
    <t xml:space="preserve">SEM BDI </t>
  </si>
  <si>
    <t>COM BDI</t>
  </si>
  <si>
    <t>TOTAL</t>
  </si>
  <si>
    <t>PILAR DO SUL-SP, 09 DE JANEIRO DE 2022.</t>
  </si>
  <si>
    <t>CRONOGRAMA FÍSICO -FINANCEIRO</t>
  </si>
  <si>
    <t>DESCRIÇÃO</t>
  </si>
  <si>
    <t>ETAPA</t>
  </si>
  <si>
    <t>1º MÊS</t>
  </si>
  <si>
    <t>2º MÊS</t>
  </si>
  <si>
    <t>3º MÊS</t>
  </si>
  <si>
    <t>4º MÊS</t>
  </si>
  <si>
    <t>TOTAL POR SERVIÇOS</t>
  </si>
  <si>
    <t>VALOR</t>
  </si>
  <si>
    <t>%</t>
  </si>
  <si>
    <t>TOTAL POR MÊS</t>
  </si>
  <si>
    <t>TOTAL GERAL</t>
  </si>
  <si>
    <t>PILAR DO SUL-SP, 09 DE JANEIRO DE 2023.</t>
  </si>
</sst>
</file>

<file path=xl/styles.xml><?xml version="1.0" encoding="utf-8"?>
<styleSheet xmlns="http://schemas.openxmlformats.org/spreadsheetml/2006/main">
  <numFmts count="6">
    <numFmt numFmtId="176" formatCode="&quot;R$ &quot;#,##0.00"/>
    <numFmt numFmtId="177" formatCode="_-* #,##0.00_-;\-* #,##0.00_-;_-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-&quot;R$&quot;\ * #,##0.00_-;\-&quot;R$&quot;\ * #,##0.00_-;_-&quot;R$&quot;\ * &quot;-&quot;??_-;_-@_-"/>
    <numFmt numFmtId="181" formatCode="[$R$-416]\ #,##0.00;[Red]\-[$R$-416]\ #,##0.00"/>
  </numFmts>
  <fonts count="36">
    <font>
      <sz val="11"/>
      <color rgb="FF000000"/>
      <name val="Calibri"/>
      <charset val="1"/>
    </font>
    <font>
      <sz val="14"/>
      <color rgb="FF000000"/>
      <name val="Arial"/>
      <charset val="1"/>
    </font>
    <font>
      <b/>
      <sz val="13"/>
      <color rgb="FF000000"/>
      <name val="Arial"/>
      <charset val="1"/>
    </font>
    <font>
      <sz val="13"/>
      <name val="Arial"/>
      <charset val="1"/>
    </font>
    <font>
      <b/>
      <sz val="13"/>
      <name val="Arial"/>
      <charset val="1"/>
    </font>
    <font>
      <b/>
      <sz val="13"/>
      <color rgb="FF0000FF"/>
      <name val="Arial"/>
      <charset val="1"/>
    </font>
    <font>
      <b/>
      <sz val="13"/>
      <color rgb="FF003366"/>
      <name val="Arial"/>
      <charset val="1"/>
    </font>
    <font>
      <sz val="13"/>
      <color rgb="FF000000"/>
      <name val="Arial"/>
      <charset val="1"/>
    </font>
    <font>
      <sz val="15"/>
      <color rgb="FF000000"/>
      <name val="Arial"/>
      <charset val="1"/>
    </font>
    <font>
      <b/>
      <sz val="13"/>
      <name val="Arial"/>
      <charset val="134"/>
    </font>
    <font>
      <b/>
      <sz val="12"/>
      <color rgb="FF000000"/>
      <name val="Calibri"/>
      <charset val="1"/>
    </font>
    <font>
      <b/>
      <sz val="11"/>
      <color rgb="FF000000"/>
      <name val="Calibri"/>
      <charset val="1"/>
    </font>
    <font>
      <b/>
      <sz val="11"/>
      <name val="Calibri"/>
      <charset val="1"/>
    </font>
    <font>
      <sz val="12"/>
      <color rgb="FF000000"/>
      <name val="Calibri"/>
      <charset val="1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0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0"/>
      <name val="MS Sans Serif"/>
      <charset val="1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0"/>
      <color rgb="FF000000"/>
      <name val="MS Sans Serif"/>
      <charset val="1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B2B2B2"/>
        <bgColor rgb="FFA6A6A6"/>
      </patternFill>
    </fill>
    <fill>
      <patternFill patternType="solid">
        <fgColor rgb="FF999999"/>
        <bgColor rgb="FFA6A6A6"/>
      </patternFill>
    </fill>
    <fill>
      <patternFill patternType="solid">
        <fgColor rgb="FFFFFFFF"/>
        <bgColor rgb="FFEFEFEF"/>
      </patternFill>
    </fill>
    <fill>
      <patternFill patternType="solid">
        <fgColor rgb="FFBFBFBF"/>
        <bgColor rgb="FFB2B2B2"/>
      </patternFill>
    </fill>
    <fill>
      <patternFill patternType="solid">
        <fgColor rgb="FFD9D9D9"/>
        <bgColor rgb="FFEFEFEF"/>
      </patternFill>
    </fill>
    <fill>
      <patternFill patternType="solid">
        <fgColor rgb="FFBFBFBF"/>
        <bgColor rgb="FFD9D9D9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2">
    <xf numFmtId="0" fontId="0" fillId="0" borderId="0"/>
    <xf numFmtId="177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20" fillId="0" borderId="11" applyNumberFormat="0" applyFill="0" applyAlignment="0" applyProtection="0">
      <alignment vertical="center"/>
    </xf>
    <xf numFmtId="0" fontId="14" fillId="8" borderId="9" applyNumberFormat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21" fillId="0" borderId="0"/>
    <xf numFmtId="0" fontId="18" fillId="19" borderId="0" applyNumberFormat="0" applyBorder="0" applyAlignment="0" applyProtection="0">
      <alignment vertical="center"/>
    </xf>
    <xf numFmtId="180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22" borderId="12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7" borderId="16" applyNumberFormat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33" fillId="9" borderId="16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8" fillId="0" borderId="0"/>
    <xf numFmtId="0" fontId="0" fillId="0" borderId="0"/>
  </cellStyleXfs>
  <cellXfs count="104">
    <xf numFmtId="0" fontId="0" fillId="0" borderId="0" xfId="0"/>
    <xf numFmtId="0" fontId="1" fillId="0" borderId="0" xfId="0" applyFont="1" applyBorder="1" applyAlignment="1">
      <alignment horizontal="center"/>
    </xf>
    <xf numFmtId="0" fontId="2" fillId="2" borderId="1" xfId="5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3" borderId="1" xfId="8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8" applyNumberFormat="1" applyFont="1" applyFill="1" applyBorder="1" applyAlignment="1">
      <alignment horizontal="center" vertical="center"/>
    </xf>
    <xf numFmtId="0" fontId="2" fillId="4" borderId="1" xfId="8" applyFont="1" applyFill="1" applyBorder="1" applyAlignment="1">
      <alignment horizontal="left" vertical="center"/>
    </xf>
    <xf numFmtId="176" fontId="3" fillId="4" borderId="1" xfId="8" applyNumberFormat="1" applyFont="1" applyFill="1" applyBorder="1" applyAlignment="1">
      <alignment horizontal="center" vertical="center"/>
    </xf>
    <xf numFmtId="10" fontId="3" fillId="4" borderId="1" xfId="8" applyNumberFormat="1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/>
    </xf>
    <xf numFmtId="0" fontId="4" fillId="4" borderId="1" xfId="8" applyFont="1" applyFill="1" applyBorder="1" applyAlignment="1">
      <alignment vertical="center"/>
    </xf>
    <xf numFmtId="176" fontId="3" fillId="4" borderId="1" xfId="8" applyNumberFormat="1" applyFont="1" applyFill="1" applyBorder="1" applyAlignment="1">
      <alignment vertical="center"/>
    </xf>
    <xf numFmtId="10" fontId="3" fillId="4" borderId="1" xfId="8" applyNumberFormat="1" applyFont="1" applyFill="1" applyBorder="1" applyAlignment="1">
      <alignment vertical="center"/>
    </xf>
    <xf numFmtId="0" fontId="3" fillId="0" borderId="1" xfId="0" applyFont="1" applyBorder="1" applyAlignment="1"/>
    <xf numFmtId="181" fontId="4" fillId="5" borderId="1" xfId="8" applyNumberFormat="1" applyFont="1" applyFill="1" applyBorder="1" applyAlignment="1">
      <alignment horizontal="center" vertical="center"/>
    </xf>
    <xf numFmtId="10" fontId="4" fillId="2" borderId="1" xfId="8" applyNumberFormat="1" applyFont="1" applyFill="1" applyBorder="1" applyAlignment="1">
      <alignment horizontal="center" vertical="center"/>
    </xf>
    <xf numFmtId="181" fontId="3" fillId="5" borderId="1" xfId="8" applyNumberFormat="1" applyFont="1" applyFill="1" applyBorder="1" applyAlignment="1">
      <alignment horizontal="center" vertical="center"/>
    </xf>
    <xf numFmtId="176" fontId="2" fillId="5" borderId="1" xfId="8" applyNumberFormat="1" applyFont="1" applyFill="1" applyBorder="1" applyAlignment="1">
      <alignment horizontal="right" vertical="center"/>
    </xf>
    <xf numFmtId="0" fontId="5" fillId="0" borderId="0" xfId="8" applyFont="1" applyBorder="1" applyAlignment="1">
      <alignment horizontal="left"/>
    </xf>
    <xf numFmtId="0" fontId="3" fillId="0" borderId="0" xfId="8" applyFont="1" applyBorder="1" applyAlignment="1">
      <alignment horizontal="center"/>
    </xf>
    <xf numFmtId="0" fontId="3" fillId="0" borderId="0" xfId="8" applyFont="1" applyBorder="1"/>
    <xf numFmtId="0" fontId="3" fillId="0" borderId="0" xfId="0" applyFont="1"/>
    <xf numFmtId="0" fontId="3" fillId="0" borderId="0" xfId="8" applyFont="1" applyBorder="1" applyAlignment="1"/>
    <xf numFmtId="0" fontId="3" fillId="0" borderId="0" xfId="8" applyFont="1" applyBorder="1" applyAlignment="1">
      <alignment horizontal="left"/>
    </xf>
    <xf numFmtId="0" fontId="6" fillId="0" borderId="0" xfId="8" applyFont="1" applyBorder="1" applyAlignment="1"/>
    <xf numFmtId="0" fontId="7" fillId="0" borderId="0" xfId="0" applyFont="1" applyAlignment="1">
      <alignment horizontal="center"/>
    </xf>
    <xf numFmtId="0" fontId="3" fillId="0" borderId="0" xfId="0" applyFont="1" applyBorder="1"/>
    <xf numFmtId="0" fontId="2" fillId="0" borderId="0" xfId="0" applyFont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4" fontId="2" fillId="3" borderId="1" xfId="8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0" fontId="3" fillId="0" borderId="1" xfId="0" applyNumberFormat="1" applyFont="1" applyBorder="1" applyAlignment="1"/>
    <xf numFmtId="176" fontId="3" fillId="0" borderId="1" xfId="0" applyNumberFormat="1" applyFont="1" applyBorder="1" applyAlignment="1"/>
    <xf numFmtId="0" fontId="3" fillId="4" borderId="1" xfId="8" applyFont="1" applyFill="1" applyBorder="1" applyAlignment="1">
      <alignment vertical="center"/>
    </xf>
    <xf numFmtId="10" fontId="4" fillId="5" borderId="1" xfId="8" applyNumberFormat="1" applyFont="1" applyFill="1" applyBorder="1" applyAlignment="1">
      <alignment horizontal="center" vertical="center"/>
    </xf>
    <xf numFmtId="10" fontId="4" fillId="5" borderId="1" xfId="4" applyNumberFormat="1" applyFont="1" applyFill="1" applyBorder="1" applyAlignment="1" applyProtection="1">
      <alignment horizontal="center" vertical="center"/>
    </xf>
    <xf numFmtId="181" fontId="9" fillId="5" borderId="1" xfId="8" applyNumberFormat="1" applyFont="1" applyFill="1" applyBorder="1" applyAlignment="1">
      <alignment horizontal="center" vertical="center"/>
    </xf>
    <xf numFmtId="10" fontId="3" fillId="0" borderId="0" xfId="0" applyNumberFormat="1" applyFont="1"/>
    <xf numFmtId="176" fontId="3" fillId="0" borderId="0" xfId="0" applyNumberFormat="1" applyFont="1"/>
    <xf numFmtId="0" fontId="0" fillId="0" borderId="0" xfId="0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2" fontId="0" fillId="4" borderId="1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176" fontId="0" fillId="7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/>
    </xf>
    <xf numFmtId="176" fontId="0" fillId="6" borderId="1" xfId="0" applyNumberForma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2" fillId="6" borderId="1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vertical="center" wrapText="1"/>
    </xf>
    <xf numFmtId="2" fontId="0" fillId="4" borderId="8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13" fillId="0" borderId="7" xfId="0" applyNumberFormat="1" applyFont="1" applyBorder="1" applyAlignment="1">
      <alignment horizontal="center" vertical="center"/>
    </xf>
    <xf numFmtId="176" fontId="10" fillId="7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7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52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Normal 3 2" xfId="8"/>
    <cellStyle name="20% - Ênfase 3" xfId="9" builtinId="38"/>
    <cellStyle name="Moeda" xfId="10" builtinId="4"/>
    <cellStyle name="Hyperlink seguido" xfId="11" builtinId="9"/>
    <cellStyle name="Hyperlink" xfId="12" builtinId="8"/>
    <cellStyle name="40% - Ênfase 2" xfId="13" builtinId="35"/>
    <cellStyle name="Observação" xfId="14" builtinId="10"/>
    <cellStyle name="40% - Ênfase 6" xfId="15" builtinId="51"/>
    <cellStyle name="Texto de Aviso" xfId="16" builtinId="11"/>
    <cellStyle name="Título" xfId="17" builtinId="15"/>
    <cellStyle name="Texto Explicativo" xfId="18" builtinId="53"/>
    <cellStyle name="Ênfase 3" xfId="19" builtinId="37"/>
    <cellStyle name="Título 1" xfId="20" builtinId="16"/>
    <cellStyle name="Ênfase 4" xfId="21" builtinId="41"/>
    <cellStyle name="Título 2" xfId="22" builtinId="17"/>
    <cellStyle name="Ênfase 5" xfId="23" builtinId="45"/>
    <cellStyle name="Título 3" xfId="24" builtinId="18"/>
    <cellStyle name="Ênfase 6" xfId="25" builtinId="49"/>
    <cellStyle name="Título 4" xfId="26" builtinId="19"/>
    <cellStyle name="Entrada" xfId="27" builtinId="20"/>
    <cellStyle name="Saída" xfId="28" builtinId="21"/>
    <cellStyle name="Cálculo" xfId="29" builtinId="22"/>
    <cellStyle name="Total" xfId="30" builtinId="25"/>
    <cellStyle name="40% - Ênfase 1" xfId="31" builtinId="31"/>
    <cellStyle name="Bom" xfId="32" builtinId="26"/>
    <cellStyle name="Ruim" xfId="33" builtinId="27"/>
    <cellStyle name="Neutro" xfId="34" builtinId="28"/>
    <cellStyle name="20% - Ênfase 5" xfId="35" builtinId="46"/>
    <cellStyle name="Ênfase 1" xfId="36" builtinId="29"/>
    <cellStyle name="20% - Ênfase 1" xfId="37" builtinId="30"/>
    <cellStyle name="60% - Ênfase 1" xfId="38" builtinId="32"/>
    <cellStyle name="20% - Ênfase 6" xfId="39" builtinId="50"/>
    <cellStyle name="Ênfase 2" xfId="40" builtinId="33"/>
    <cellStyle name="20% - Ênfase 2" xfId="41" builtinId="34"/>
    <cellStyle name="60% - Ênfase 2" xfId="42" builtinId="36"/>
    <cellStyle name="40% - Ênfase 3" xfId="43" builtinId="39"/>
    <cellStyle name="60% - Ênfase 3" xfId="44" builtinId="40"/>
    <cellStyle name="20% - Ênfase 4" xfId="45" builtinId="42"/>
    <cellStyle name="60% - Ênfase 4" xfId="46" builtinId="44"/>
    <cellStyle name="40% - Ênfase 5" xfId="47" builtinId="47"/>
    <cellStyle name="60% - Ênfase 5" xfId="48" builtinId="48"/>
    <cellStyle name="60% - Ênfase 6" xfId="49" builtinId="52"/>
    <cellStyle name="Normal 2 2" xfId="50"/>
    <cellStyle name="Normal 3" xfId="5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310320</xdr:colOff>
      <xdr:row>1</xdr:row>
      <xdr:rowOff>57600</xdr:rowOff>
    </xdr:from>
    <xdr:to>
      <xdr:col>9</xdr:col>
      <xdr:colOff>645120</xdr:colOff>
      <xdr:row>3</xdr:row>
      <xdr:rowOff>570600</xdr:rowOff>
    </xdr:to>
    <xdr:pic>
      <xdr:nvPicPr>
        <xdr:cNvPr id="2" name="Imagem 1"/>
        <xdr:cNvPicPr/>
      </xdr:nvPicPr>
      <xdr:blipFill>
        <a:blip r:embed="rId1" cstate="print"/>
        <a:stretch>
          <a:fillRect/>
        </a:stretch>
      </xdr:blipFill>
      <xdr:spPr>
        <a:xfrm>
          <a:off x="919480" y="247650"/>
          <a:ext cx="11259820" cy="894080"/>
        </a:xfrm>
        <a:prstGeom prst="rect">
          <a:avLst/>
        </a:prstGeom>
        <a:ln w="9360">
          <a:noFill/>
        </a:ln>
      </xdr:spPr>
    </xdr:pic>
    <xdr:clientData/>
  </xdr:twoCellAnchor>
  <xdr:twoCellAnchor>
    <xdr:from>
      <xdr:col>3</xdr:col>
      <xdr:colOff>2233800</xdr:colOff>
      <xdr:row>101</xdr:row>
      <xdr:rowOff>133200</xdr:rowOff>
    </xdr:from>
    <xdr:to>
      <xdr:col>6</xdr:col>
      <xdr:colOff>862560</xdr:colOff>
      <xdr:row>105</xdr:row>
      <xdr:rowOff>178560</xdr:rowOff>
    </xdr:to>
    <xdr:sp>
      <xdr:nvSpPr>
        <xdr:cNvPr id="3" name="CustomShape 1"/>
        <xdr:cNvSpPr/>
      </xdr:nvSpPr>
      <xdr:spPr>
        <a:xfrm>
          <a:off x="4204970" y="37032565"/>
          <a:ext cx="3562985" cy="80772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 panose="020F0502020204030204"/>
            </a:rPr>
            <a:t>                                                                                        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 panose="020F0502020204030204"/>
            </a:rPr>
            <a:t>EDUARDO OLIVEIRA DOS SANTOS JUNIOR</a:t>
          </a:r>
          <a:endParaRPr lang="pt-BR" sz="1100" b="0" strike="noStrike" spc="-1">
            <a:latin typeface="Times New Roman" panose="02020603050405020304" pitchFamily="12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 panose="020F0502020204030204"/>
            </a:rPr>
            <a:t>SECRETÁRIO DE OBRAS, INFRAESTRUTURA E URBANISMO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424829</xdr:colOff>
      <xdr:row>0</xdr:row>
      <xdr:rowOff>95400</xdr:rowOff>
    </xdr:from>
    <xdr:to>
      <xdr:col>12</xdr:col>
      <xdr:colOff>266699</xdr:colOff>
      <xdr:row>3</xdr:row>
      <xdr:rowOff>57150</xdr:rowOff>
    </xdr:to>
    <xdr:pic>
      <xdr:nvPicPr>
        <xdr:cNvPr id="2" name="Imagem 1"/>
        <xdr:cNvPicPr/>
      </xdr:nvPicPr>
      <xdr:blipFill>
        <a:blip r:embed="rId1"/>
        <a:stretch>
          <a:fillRect/>
        </a:stretch>
      </xdr:blipFill>
      <xdr:spPr>
        <a:xfrm>
          <a:off x="5958840" y="95250"/>
          <a:ext cx="9947275" cy="6477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962176</xdr:colOff>
      <xdr:row>40</xdr:row>
      <xdr:rowOff>38100</xdr:rowOff>
    </xdr:from>
    <xdr:to>
      <xdr:col>7</xdr:col>
      <xdr:colOff>342900</xdr:colOff>
      <xdr:row>46</xdr:row>
      <xdr:rowOff>57150</xdr:rowOff>
    </xdr:to>
    <xdr:sp>
      <xdr:nvSpPr>
        <xdr:cNvPr id="5" name="CustomShape 1"/>
        <xdr:cNvSpPr/>
      </xdr:nvSpPr>
      <xdr:spPr>
        <a:xfrm>
          <a:off x="3790950" y="9921240"/>
          <a:ext cx="5476875" cy="11620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____________________________________________       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EDUARDO OLIVEIRA DOS SANTOS JUNIOR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SECRETÁRIO DE OBRAS, INFRAESTRUTURA E URBANISMO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4:K120"/>
  <sheetViews>
    <sheetView tabSelected="1" zoomScalePageLayoutView="90" zoomScaleSheetLayoutView="90" topLeftCell="A82" workbookViewId="0">
      <selection activeCell="K120" sqref="K120"/>
    </sheetView>
  </sheetViews>
  <sheetFormatPr defaultColWidth="8.71428571428571" defaultRowHeight="15"/>
  <cols>
    <col min="1" max="1" width="9.14285714285714" style="54" customWidth="1"/>
    <col min="2" max="2" width="7" style="54" customWidth="1"/>
    <col min="3" max="3" width="13.4285714285714" style="54" customWidth="1"/>
    <col min="4" max="4" width="51.5714285714286" style="54" customWidth="1"/>
    <col min="5" max="5" width="9.28571428571429" style="54" customWidth="1"/>
    <col min="6" max="6" width="13.1428571428571" style="54" customWidth="1"/>
    <col min="7" max="7" width="16.2857142857143" style="54" customWidth="1"/>
    <col min="8" max="8" width="32.2857142857143" style="54" customWidth="1"/>
    <col min="9" max="9" width="20.8571428571429" style="54" customWidth="1"/>
    <col min="10" max="10" width="21.5714285714286" style="54" customWidth="1"/>
    <col min="11" max="11" width="45.1428571428571" style="54" customWidth="1"/>
  </cols>
  <sheetData>
    <row r="4" ht="60.75" customHeight="1"/>
    <row r="5" ht="28.5" customHeight="1" spans="1:11">
      <c r="A5" s="55" t="s">
        <v>0</v>
      </c>
      <c r="B5" s="55"/>
      <c r="C5" s="55"/>
      <c r="D5" s="55"/>
      <c r="E5" s="55"/>
      <c r="F5" s="55"/>
      <c r="G5" s="55"/>
      <c r="H5" s="55"/>
      <c r="I5" s="55"/>
      <c r="J5" s="55"/>
      <c r="K5" s="81"/>
    </row>
    <row r="6" ht="21" customHeight="1" spans="9:9">
      <c r="I6" s="82"/>
    </row>
    <row r="7" ht="16.5" customHeight="1" spans="2:10">
      <c r="B7" s="56"/>
      <c r="C7" s="56"/>
      <c r="D7" s="56"/>
      <c r="E7" s="56"/>
      <c r="F7" s="56"/>
      <c r="G7" s="57"/>
      <c r="H7" s="58"/>
      <c r="I7" s="58"/>
      <c r="J7" s="58"/>
    </row>
    <row r="8" ht="17.25" customHeight="1" spans="1:10">
      <c r="A8" s="59" t="s">
        <v>1</v>
      </c>
      <c r="B8" s="59"/>
      <c r="C8" s="59"/>
      <c r="D8" s="59"/>
      <c r="E8" s="59"/>
      <c r="F8" s="59"/>
      <c r="G8" s="57"/>
      <c r="H8" s="60" t="s">
        <v>2</v>
      </c>
      <c r="I8" s="60"/>
      <c r="J8" s="60"/>
    </row>
    <row r="9" ht="17.25" customHeight="1" spans="1:10">
      <c r="A9" s="61" t="s">
        <v>3</v>
      </c>
      <c r="B9" s="61"/>
      <c r="C9" s="61"/>
      <c r="D9" s="61"/>
      <c r="E9" s="61"/>
      <c r="F9" s="61"/>
      <c r="G9" s="57"/>
      <c r="H9" s="60" t="s">
        <v>4</v>
      </c>
      <c r="I9" s="60"/>
      <c r="J9" s="60"/>
    </row>
    <row r="10" ht="36.75" customHeight="1" spans="1:10">
      <c r="A10" s="57"/>
      <c r="C10" s="57"/>
      <c r="D10" s="57"/>
      <c r="E10" s="57"/>
      <c r="F10" s="57"/>
      <c r="G10" s="57"/>
      <c r="H10" s="62" t="s">
        <v>5</v>
      </c>
      <c r="I10" s="62"/>
      <c r="J10" s="62"/>
    </row>
    <row r="11" ht="34.5" customHeight="1" spans="1:10">
      <c r="A11" s="61"/>
      <c r="B11" s="57"/>
      <c r="C11" s="61"/>
      <c r="D11" s="61"/>
      <c r="E11" s="61"/>
      <c r="F11" s="61"/>
      <c r="G11" s="61"/>
      <c r="H11" s="62" t="s">
        <v>6</v>
      </c>
      <c r="I11" s="62"/>
      <c r="J11" s="62"/>
    </row>
    <row r="12" spans="2:2">
      <c r="B12" s="61"/>
    </row>
    <row r="13" spans="1:11">
      <c r="A13" s="63" t="s">
        <v>7</v>
      </c>
      <c r="B13" s="63" t="s">
        <v>8</v>
      </c>
      <c r="C13" s="63" t="s">
        <v>9</v>
      </c>
      <c r="D13" s="63" t="s">
        <v>10</v>
      </c>
      <c r="E13" s="63" t="s">
        <v>11</v>
      </c>
      <c r="F13" s="63" t="s">
        <v>12</v>
      </c>
      <c r="G13" s="63" t="s">
        <v>13</v>
      </c>
      <c r="H13" s="63" t="s">
        <v>14</v>
      </c>
      <c r="I13" s="63" t="s">
        <v>15</v>
      </c>
      <c r="J13" s="63" t="s">
        <v>16</v>
      </c>
      <c r="K13" s="63" t="s">
        <v>17</v>
      </c>
    </row>
    <row r="14" spans="1:11">
      <c r="A14" s="60">
        <v>1</v>
      </c>
      <c r="B14" s="60"/>
      <c r="C14" s="60"/>
      <c r="D14" s="60" t="s">
        <v>18</v>
      </c>
      <c r="E14" s="60"/>
      <c r="F14" s="60"/>
      <c r="G14" s="60"/>
      <c r="H14" s="60"/>
      <c r="I14" s="60"/>
      <c r="J14" s="60"/>
      <c r="K14" s="60"/>
    </row>
    <row r="15" ht="16.5" customHeight="1" spans="1:11">
      <c r="A15" s="64" t="s">
        <v>19</v>
      </c>
      <c r="B15" s="64" t="s">
        <v>20</v>
      </c>
      <c r="C15" s="65" t="s">
        <v>21</v>
      </c>
      <c r="D15" s="66" t="s">
        <v>22</v>
      </c>
      <c r="E15" s="65" t="s">
        <v>23</v>
      </c>
      <c r="F15" s="67">
        <v>6</v>
      </c>
      <c r="G15" s="68">
        <v>848.25</v>
      </c>
      <c r="H15" s="69">
        <f>G15*1.25</f>
        <v>1060.3125</v>
      </c>
      <c r="I15" s="69">
        <f>F15*ROUND(G15,2)</f>
        <v>5089.5</v>
      </c>
      <c r="J15" s="69">
        <f>F15*ROUND(H15,2)</f>
        <v>6361.86</v>
      </c>
      <c r="K15" s="83" t="s">
        <v>24</v>
      </c>
    </row>
    <row r="16" spans="1:11">
      <c r="A16" s="70"/>
      <c r="B16" s="70"/>
      <c r="C16" s="70"/>
      <c r="D16" s="70"/>
      <c r="E16" s="70"/>
      <c r="F16" s="70"/>
      <c r="G16" s="70"/>
      <c r="H16" s="71" t="s">
        <v>25</v>
      </c>
      <c r="I16" s="71">
        <f>I15</f>
        <v>5089.5</v>
      </c>
      <c r="J16" s="71">
        <f>J15</f>
        <v>6361.86</v>
      </c>
      <c r="K16" s="83"/>
    </row>
    <row r="17" ht="16.5" customHeight="1" spans="1:11">
      <c r="A17" s="63">
        <v>2</v>
      </c>
      <c r="B17" s="72"/>
      <c r="C17" s="72"/>
      <c r="D17" s="73" t="s">
        <v>26</v>
      </c>
      <c r="E17" s="72"/>
      <c r="F17" s="72"/>
      <c r="G17" s="74"/>
      <c r="H17" s="74"/>
      <c r="I17" s="74"/>
      <c r="J17" s="74"/>
      <c r="K17" s="84"/>
    </row>
    <row r="18" ht="21" customHeight="1" spans="1:11">
      <c r="A18" s="60" t="s">
        <v>27</v>
      </c>
      <c r="B18" s="75"/>
      <c r="C18" s="75"/>
      <c r="D18" s="76" t="s">
        <v>28</v>
      </c>
      <c r="E18" s="75"/>
      <c r="F18" s="75"/>
      <c r="G18" s="77"/>
      <c r="H18" s="77"/>
      <c r="I18" s="77"/>
      <c r="J18" s="77"/>
      <c r="K18" s="85"/>
    </row>
    <row r="19" ht="39" customHeight="1" spans="1:11">
      <c r="A19" s="64" t="s">
        <v>29</v>
      </c>
      <c r="B19" s="64" t="s">
        <v>20</v>
      </c>
      <c r="C19" s="65" t="s">
        <v>30</v>
      </c>
      <c r="D19" s="78" t="s">
        <v>31</v>
      </c>
      <c r="E19" s="65" t="s">
        <v>32</v>
      </c>
      <c r="F19" s="65">
        <v>13</v>
      </c>
      <c r="G19" s="68">
        <v>62.21</v>
      </c>
      <c r="H19" s="69">
        <f>G19*1.25</f>
        <v>77.7625</v>
      </c>
      <c r="I19" s="69">
        <f>F19*ROUND(G19,2)</f>
        <v>808.73</v>
      </c>
      <c r="J19" s="69">
        <f>F19*ROUND(H19,2)</f>
        <v>1010.88</v>
      </c>
      <c r="K19" s="83" t="s">
        <v>33</v>
      </c>
    </row>
    <row r="20" ht="51" customHeight="1" spans="1:11">
      <c r="A20" s="64" t="s">
        <v>34</v>
      </c>
      <c r="B20" s="64" t="s">
        <v>20</v>
      </c>
      <c r="C20" s="65" t="s">
        <v>35</v>
      </c>
      <c r="D20" s="79" t="s">
        <v>36</v>
      </c>
      <c r="E20" s="65" t="s">
        <v>32</v>
      </c>
      <c r="F20" s="65">
        <v>13</v>
      </c>
      <c r="G20" s="68">
        <v>1359.1</v>
      </c>
      <c r="H20" s="69">
        <f t="shared" ref="H20:H21" si="0">G20*1.25</f>
        <v>1698.875</v>
      </c>
      <c r="I20" s="69">
        <f t="shared" ref="I20:I21" si="1">F20*ROUND(G20,2)</f>
        <v>17668.3</v>
      </c>
      <c r="J20" s="69">
        <f t="shared" ref="J20:J21" si="2">F20*ROUND(H20,2)</f>
        <v>22085.44</v>
      </c>
      <c r="K20" s="83" t="s">
        <v>37</v>
      </c>
    </row>
    <row r="21" ht="44.25" customHeight="1" spans="1:11">
      <c r="A21" s="64" t="s">
        <v>38</v>
      </c>
      <c r="B21" s="64" t="s">
        <v>39</v>
      </c>
      <c r="C21" s="65">
        <v>101632</v>
      </c>
      <c r="D21" s="78" t="s">
        <v>40</v>
      </c>
      <c r="E21" s="65" t="s">
        <v>32</v>
      </c>
      <c r="F21" s="65">
        <v>13</v>
      </c>
      <c r="G21" s="68">
        <v>55.08</v>
      </c>
      <c r="H21" s="69">
        <f t="shared" si="0"/>
        <v>68.85</v>
      </c>
      <c r="I21" s="69">
        <f t="shared" si="1"/>
        <v>716.04</v>
      </c>
      <c r="J21" s="69">
        <f t="shared" si="2"/>
        <v>895.05</v>
      </c>
      <c r="K21" s="83" t="s">
        <v>41</v>
      </c>
    </row>
    <row r="22" spans="1:11">
      <c r="A22" s="70"/>
      <c r="B22" s="70"/>
      <c r="C22" s="70"/>
      <c r="D22" s="70"/>
      <c r="E22" s="70"/>
      <c r="F22" s="70"/>
      <c r="G22" s="70"/>
      <c r="H22" s="71" t="s">
        <v>25</v>
      </c>
      <c r="I22" s="71">
        <f>SUM(I19:I21)</f>
        <v>19193.07</v>
      </c>
      <c r="J22" s="71">
        <f>SUM(J19:J21)</f>
        <v>23991.37</v>
      </c>
      <c r="K22" s="83"/>
    </row>
    <row r="23" spans="1:11">
      <c r="A23" s="60" t="s">
        <v>42</v>
      </c>
      <c r="B23" s="75"/>
      <c r="C23" s="75"/>
      <c r="D23" s="76" t="s">
        <v>43</v>
      </c>
      <c r="E23" s="75"/>
      <c r="F23" s="75"/>
      <c r="G23" s="77"/>
      <c r="H23" s="77"/>
      <c r="I23" s="77"/>
      <c r="J23" s="77"/>
      <c r="K23" s="85"/>
    </row>
    <row r="24" ht="39" customHeight="1" spans="1:11">
      <c r="A24" s="64" t="s">
        <v>44</v>
      </c>
      <c r="B24" s="64" t="s">
        <v>20</v>
      </c>
      <c r="C24" s="65" t="s">
        <v>30</v>
      </c>
      <c r="D24" s="78" t="s">
        <v>31</v>
      </c>
      <c r="E24" s="65" t="s">
        <v>32</v>
      </c>
      <c r="F24" s="67">
        <v>15</v>
      </c>
      <c r="G24" s="68">
        <v>62.21</v>
      </c>
      <c r="H24" s="69">
        <f>G24*1.25</f>
        <v>77.7625</v>
      </c>
      <c r="I24" s="69">
        <f>F24*ROUND(G24,2)</f>
        <v>933.15</v>
      </c>
      <c r="J24" s="69">
        <f>F24*ROUND(H24,2)</f>
        <v>1166.4</v>
      </c>
      <c r="K24" s="83" t="s">
        <v>33</v>
      </c>
    </row>
    <row r="25" ht="51" customHeight="1" spans="1:11">
      <c r="A25" s="64" t="s">
        <v>45</v>
      </c>
      <c r="B25" s="64" t="s">
        <v>20</v>
      </c>
      <c r="C25" s="65" t="s">
        <v>35</v>
      </c>
      <c r="D25" s="79" t="s">
        <v>36</v>
      </c>
      <c r="E25" s="65" t="s">
        <v>32</v>
      </c>
      <c r="F25" s="67">
        <v>15</v>
      </c>
      <c r="G25" s="68">
        <v>1359.1</v>
      </c>
      <c r="H25" s="69">
        <f t="shared" ref="H25:H26" si="3">G25*1.25</f>
        <v>1698.875</v>
      </c>
      <c r="I25" s="69">
        <f t="shared" ref="I25:I26" si="4">F25*ROUND(G25,2)</f>
        <v>20386.5</v>
      </c>
      <c r="J25" s="69">
        <f t="shared" ref="J25:J26" si="5">F25*ROUND(H25,2)</f>
        <v>25483.2</v>
      </c>
      <c r="K25" s="83" t="s">
        <v>37</v>
      </c>
    </row>
    <row r="26" ht="39" customHeight="1" spans="1:11">
      <c r="A26" s="64" t="s">
        <v>46</v>
      </c>
      <c r="B26" s="64" t="s">
        <v>39</v>
      </c>
      <c r="C26" s="65">
        <v>101632</v>
      </c>
      <c r="D26" s="78" t="s">
        <v>40</v>
      </c>
      <c r="E26" s="65" t="s">
        <v>32</v>
      </c>
      <c r="F26" s="67">
        <v>15</v>
      </c>
      <c r="G26" s="68">
        <v>55.08</v>
      </c>
      <c r="H26" s="69">
        <f t="shared" si="3"/>
        <v>68.85</v>
      </c>
      <c r="I26" s="69">
        <f t="shared" si="4"/>
        <v>826.2</v>
      </c>
      <c r="J26" s="69">
        <f t="shared" si="5"/>
        <v>1032.75</v>
      </c>
      <c r="K26" s="83" t="s">
        <v>41</v>
      </c>
    </row>
    <row r="27" spans="1:11">
      <c r="A27" s="70"/>
      <c r="B27" s="70"/>
      <c r="C27" s="70"/>
      <c r="D27" s="70"/>
      <c r="E27" s="70"/>
      <c r="F27" s="70"/>
      <c r="G27" s="70"/>
      <c r="H27" s="71" t="s">
        <v>25</v>
      </c>
      <c r="I27" s="71">
        <f>SUM(I24:I26)</f>
        <v>22145.85</v>
      </c>
      <c r="J27" s="71">
        <f>SUM(J24:J26)</f>
        <v>27682.35</v>
      </c>
      <c r="K27" s="83"/>
    </row>
    <row r="28" spans="1:11">
      <c r="A28" s="60" t="s">
        <v>47</v>
      </c>
      <c r="B28" s="75"/>
      <c r="C28" s="75"/>
      <c r="D28" s="76" t="s">
        <v>48</v>
      </c>
      <c r="E28" s="75"/>
      <c r="F28" s="75"/>
      <c r="G28" s="77"/>
      <c r="H28" s="77"/>
      <c r="I28" s="77"/>
      <c r="J28" s="77"/>
      <c r="K28" s="85"/>
    </row>
    <row r="29" ht="39" customHeight="1" spans="1:11">
      <c r="A29" s="64" t="s">
        <v>49</v>
      </c>
      <c r="B29" s="64" t="s">
        <v>20</v>
      </c>
      <c r="C29" s="65" t="s">
        <v>30</v>
      </c>
      <c r="D29" s="78" t="s">
        <v>31</v>
      </c>
      <c r="E29" s="65" t="s">
        <v>32</v>
      </c>
      <c r="F29" s="67">
        <v>12</v>
      </c>
      <c r="G29" s="68">
        <v>62.21</v>
      </c>
      <c r="H29" s="69">
        <f>G29*1.25</f>
        <v>77.7625</v>
      </c>
      <c r="I29" s="69">
        <f>F29*ROUND(G29,2)</f>
        <v>746.52</v>
      </c>
      <c r="J29" s="69">
        <f>F29*ROUND(H29,2)</f>
        <v>933.12</v>
      </c>
      <c r="K29" s="83" t="s">
        <v>33</v>
      </c>
    </row>
    <row r="30" ht="51" customHeight="1" spans="1:11">
      <c r="A30" s="64" t="s">
        <v>50</v>
      </c>
      <c r="B30" s="64" t="s">
        <v>20</v>
      </c>
      <c r="C30" s="65" t="s">
        <v>35</v>
      </c>
      <c r="D30" s="79" t="s">
        <v>36</v>
      </c>
      <c r="E30" s="65" t="s">
        <v>32</v>
      </c>
      <c r="F30" s="67">
        <v>12</v>
      </c>
      <c r="G30" s="68">
        <v>1359.1</v>
      </c>
      <c r="H30" s="69">
        <f t="shared" ref="H30:H31" si="6">G30*1.25</f>
        <v>1698.875</v>
      </c>
      <c r="I30" s="69">
        <f t="shared" ref="I30:I31" si="7">F30*ROUND(G30,2)</f>
        <v>16309.2</v>
      </c>
      <c r="J30" s="69">
        <f t="shared" ref="J30:J31" si="8">F30*ROUND(H30,2)</f>
        <v>20386.56</v>
      </c>
      <c r="K30" s="83" t="s">
        <v>37</v>
      </c>
    </row>
    <row r="31" ht="39" customHeight="1" spans="1:11">
      <c r="A31" s="64" t="s">
        <v>51</v>
      </c>
      <c r="B31" s="64" t="s">
        <v>39</v>
      </c>
      <c r="C31" s="65">
        <v>101632</v>
      </c>
      <c r="D31" s="78" t="s">
        <v>40</v>
      </c>
      <c r="E31" s="65" t="s">
        <v>32</v>
      </c>
      <c r="F31" s="67">
        <v>12</v>
      </c>
      <c r="G31" s="68">
        <v>55.08</v>
      </c>
      <c r="H31" s="69">
        <f t="shared" si="6"/>
        <v>68.85</v>
      </c>
      <c r="I31" s="69">
        <f t="shared" si="7"/>
        <v>660.96</v>
      </c>
      <c r="J31" s="69">
        <f t="shared" si="8"/>
        <v>826.2</v>
      </c>
      <c r="K31" s="83" t="s">
        <v>41</v>
      </c>
    </row>
    <row r="32" spans="1:11">
      <c r="A32" s="70"/>
      <c r="B32" s="70"/>
      <c r="C32" s="70"/>
      <c r="D32" s="70"/>
      <c r="E32" s="70"/>
      <c r="F32" s="70"/>
      <c r="G32" s="70"/>
      <c r="H32" s="71" t="s">
        <v>25</v>
      </c>
      <c r="I32" s="71">
        <f>SUM(I29:I31)</f>
        <v>17716.68</v>
      </c>
      <c r="J32" s="71">
        <f>SUM(J29:J31)</f>
        <v>22145.88</v>
      </c>
      <c r="K32" s="83"/>
    </row>
    <row r="33" spans="1:11">
      <c r="A33" s="60" t="s">
        <v>52</v>
      </c>
      <c r="B33" s="75"/>
      <c r="C33" s="75"/>
      <c r="D33" s="76" t="s">
        <v>53</v>
      </c>
      <c r="E33" s="75"/>
      <c r="F33" s="75"/>
      <c r="G33" s="77"/>
      <c r="H33" s="77"/>
      <c r="I33" s="77"/>
      <c r="J33" s="77"/>
      <c r="K33" s="85"/>
    </row>
    <row r="34" ht="39" customHeight="1" spans="1:11">
      <c r="A34" s="64" t="s">
        <v>54</v>
      </c>
      <c r="B34" s="64" t="s">
        <v>20</v>
      </c>
      <c r="C34" s="65" t="s">
        <v>30</v>
      </c>
      <c r="D34" s="78" t="s">
        <v>31</v>
      </c>
      <c r="E34" s="65" t="s">
        <v>32</v>
      </c>
      <c r="F34" s="67">
        <v>3</v>
      </c>
      <c r="G34" s="68">
        <v>62.21</v>
      </c>
      <c r="H34" s="69">
        <f>G34*1.25</f>
        <v>77.7625</v>
      </c>
      <c r="I34" s="69">
        <f>F34*ROUND(G34,2)</f>
        <v>186.63</v>
      </c>
      <c r="J34" s="69">
        <f>F34*ROUND(H34,2)</f>
        <v>233.28</v>
      </c>
      <c r="K34" s="83" t="s">
        <v>33</v>
      </c>
    </row>
    <row r="35" ht="51" customHeight="1" spans="1:11">
      <c r="A35" s="64" t="s">
        <v>55</v>
      </c>
      <c r="B35" s="64" t="s">
        <v>20</v>
      </c>
      <c r="C35" s="65" t="s">
        <v>35</v>
      </c>
      <c r="D35" s="79" t="s">
        <v>36</v>
      </c>
      <c r="E35" s="65" t="s">
        <v>32</v>
      </c>
      <c r="F35" s="67">
        <v>3</v>
      </c>
      <c r="G35" s="68">
        <v>1359.1</v>
      </c>
      <c r="H35" s="69">
        <f t="shared" ref="H35:H36" si="9">G35*1.25</f>
        <v>1698.875</v>
      </c>
      <c r="I35" s="69">
        <f t="shared" ref="I35:I36" si="10">F35*ROUND(G35,2)</f>
        <v>4077.3</v>
      </c>
      <c r="J35" s="69">
        <f t="shared" ref="J35:J36" si="11">F35*ROUND(H35,2)</f>
        <v>5096.64</v>
      </c>
      <c r="K35" s="83" t="s">
        <v>37</v>
      </c>
    </row>
    <row r="36" ht="39" customHeight="1" spans="1:11">
      <c r="A36" s="64" t="s">
        <v>56</v>
      </c>
      <c r="B36" s="64" t="s">
        <v>39</v>
      </c>
      <c r="C36" s="65">
        <v>101632</v>
      </c>
      <c r="D36" s="78" t="s">
        <v>40</v>
      </c>
      <c r="E36" s="65" t="s">
        <v>32</v>
      </c>
      <c r="F36" s="67">
        <v>3</v>
      </c>
      <c r="G36" s="68">
        <v>55.08</v>
      </c>
      <c r="H36" s="69">
        <f t="shared" si="9"/>
        <v>68.85</v>
      </c>
      <c r="I36" s="69">
        <f t="shared" si="10"/>
        <v>165.24</v>
      </c>
      <c r="J36" s="69">
        <f t="shared" si="11"/>
        <v>206.55</v>
      </c>
      <c r="K36" s="83" t="s">
        <v>41</v>
      </c>
    </row>
    <row r="37" spans="1:11">
      <c r="A37" s="70"/>
      <c r="B37" s="70"/>
      <c r="C37" s="70"/>
      <c r="D37" s="70"/>
      <c r="E37" s="70"/>
      <c r="F37" s="70"/>
      <c r="G37" s="70"/>
      <c r="H37" s="71" t="s">
        <v>25</v>
      </c>
      <c r="I37" s="71">
        <f>SUM(I34:I36)</f>
        <v>4429.17</v>
      </c>
      <c r="J37" s="71">
        <f>SUM(J34:J36)</f>
        <v>5536.47</v>
      </c>
      <c r="K37" s="83"/>
    </row>
    <row r="38" spans="1:11">
      <c r="A38" s="60" t="s">
        <v>57</v>
      </c>
      <c r="B38" s="75"/>
      <c r="C38" s="75"/>
      <c r="D38" s="76" t="s">
        <v>58</v>
      </c>
      <c r="E38" s="75"/>
      <c r="F38" s="75"/>
      <c r="G38" s="77"/>
      <c r="H38" s="77"/>
      <c r="I38" s="77"/>
      <c r="J38" s="77"/>
      <c r="K38" s="85"/>
    </row>
    <row r="39" ht="39" customHeight="1" spans="1:11">
      <c r="A39" s="64" t="s">
        <v>59</v>
      </c>
      <c r="B39" s="64" t="s">
        <v>20</v>
      </c>
      <c r="C39" s="65" t="s">
        <v>30</v>
      </c>
      <c r="D39" s="78" t="s">
        <v>31</v>
      </c>
      <c r="E39" s="65" t="s">
        <v>32</v>
      </c>
      <c r="F39" s="67">
        <v>3</v>
      </c>
      <c r="G39" s="68">
        <v>62.21</v>
      </c>
      <c r="H39" s="69">
        <f>G39*1.25</f>
        <v>77.7625</v>
      </c>
      <c r="I39" s="69">
        <f>F39*ROUND(G39,2)</f>
        <v>186.63</v>
      </c>
      <c r="J39" s="69">
        <f>F39*ROUND(H39,2)</f>
        <v>233.28</v>
      </c>
      <c r="K39" s="83" t="s">
        <v>33</v>
      </c>
    </row>
    <row r="40" ht="51" customHeight="1" spans="1:11">
      <c r="A40" s="64" t="s">
        <v>60</v>
      </c>
      <c r="B40" s="64" t="s">
        <v>20</v>
      </c>
      <c r="C40" s="65" t="s">
        <v>35</v>
      </c>
      <c r="D40" s="79" t="s">
        <v>36</v>
      </c>
      <c r="E40" s="65" t="s">
        <v>32</v>
      </c>
      <c r="F40" s="67">
        <v>3</v>
      </c>
      <c r="G40" s="68">
        <v>1359.1</v>
      </c>
      <c r="H40" s="69">
        <f t="shared" ref="H40:H41" si="12">G40*1.25</f>
        <v>1698.875</v>
      </c>
      <c r="I40" s="69">
        <f t="shared" ref="I40:I41" si="13">F40*ROUND(G40,2)</f>
        <v>4077.3</v>
      </c>
      <c r="J40" s="69">
        <f t="shared" ref="J40:J41" si="14">F40*ROUND(H40,2)</f>
        <v>5096.64</v>
      </c>
      <c r="K40" s="83" t="s">
        <v>37</v>
      </c>
    </row>
    <row r="41" ht="39" customHeight="1" spans="1:11">
      <c r="A41" s="64" t="s">
        <v>61</v>
      </c>
      <c r="B41" s="64" t="s">
        <v>39</v>
      </c>
      <c r="C41" s="65">
        <v>101632</v>
      </c>
      <c r="D41" s="78" t="s">
        <v>40</v>
      </c>
      <c r="E41" s="65" t="s">
        <v>32</v>
      </c>
      <c r="F41" s="67">
        <v>3</v>
      </c>
      <c r="G41" s="68">
        <v>55.08</v>
      </c>
      <c r="H41" s="69">
        <f t="shared" si="12"/>
        <v>68.85</v>
      </c>
      <c r="I41" s="69">
        <f t="shared" si="13"/>
        <v>165.24</v>
      </c>
      <c r="J41" s="69">
        <f t="shared" si="14"/>
        <v>206.55</v>
      </c>
      <c r="K41" s="83" t="s">
        <v>41</v>
      </c>
    </row>
    <row r="42" spans="1:11">
      <c r="A42" s="70"/>
      <c r="B42" s="70"/>
      <c r="C42" s="70"/>
      <c r="D42" s="70"/>
      <c r="E42" s="70"/>
      <c r="F42" s="70"/>
      <c r="G42" s="70"/>
      <c r="H42" s="71" t="s">
        <v>25</v>
      </c>
      <c r="I42" s="71">
        <f>SUM(I39:I41)</f>
        <v>4429.17</v>
      </c>
      <c r="J42" s="71">
        <f>SUM(J39:J41)</f>
        <v>5536.47</v>
      </c>
      <c r="K42" s="83"/>
    </row>
    <row r="43" spans="1:11">
      <c r="A43" s="60" t="s">
        <v>62</v>
      </c>
      <c r="B43" s="75"/>
      <c r="C43" s="75"/>
      <c r="D43" s="76" t="s">
        <v>63</v>
      </c>
      <c r="E43" s="75"/>
      <c r="F43" s="75"/>
      <c r="G43" s="77"/>
      <c r="H43" s="77"/>
      <c r="I43" s="77"/>
      <c r="J43" s="77"/>
      <c r="K43" s="85"/>
    </row>
    <row r="44" ht="39" customHeight="1" spans="1:11">
      <c r="A44" s="64" t="s">
        <v>64</v>
      </c>
      <c r="B44" s="64" t="s">
        <v>20</v>
      </c>
      <c r="C44" s="65" t="s">
        <v>30</v>
      </c>
      <c r="D44" s="78" t="s">
        <v>31</v>
      </c>
      <c r="E44" s="65" t="s">
        <v>32</v>
      </c>
      <c r="F44" s="67">
        <v>3</v>
      </c>
      <c r="G44" s="68">
        <v>62.21</v>
      </c>
      <c r="H44" s="69">
        <f>G44*1.25</f>
        <v>77.7625</v>
      </c>
      <c r="I44" s="69">
        <f>F44*ROUND(G44,2)</f>
        <v>186.63</v>
      </c>
      <c r="J44" s="69">
        <f>F44*ROUND(H44,2)</f>
        <v>233.28</v>
      </c>
      <c r="K44" s="83" t="s">
        <v>33</v>
      </c>
    </row>
    <row r="45" ht="51" customHeight="1" spans="1:11">
      <c r="A45" s="64" t="s">
        <v>65</v>
      </c>
      <c r="B45" s="64" t="s">
        <v>20</v>
      </c>
      <c r="C45" s="65" t="s">
        <v>35</v>
      </c>
      <c r="D45" s="79" t="s">
        <v>36</v>
      </c>
      <c r="E45" s="65" t="s">
        <v>32</v>
      </c>
      <c r="F45" s="67">
        <v>3</v>
      </c>
      <c r="G45" s="68">
        <v>1359.1</v>
      </c>
      <c r="H45" s="69">
        <f t="shared" ref="H45:H46" si="15">G45*1.25</f>
        <v>1698.875</v>
      </c>
      <c r="I45" s="69">
        <f t="shared" ref="I45:I46" si="16">F45*ROUND(G45,2)</f>
        <v>4077.3</v>
      </c>
      <c r="J45" s="69">
        <f t="shared" ref="J45:J46" si="17">F45*ROUND(H45,2)</f>
        <v>5096.64</v>
      </c>
      <c r="K45" s="83" t="s">
        <v>37</v>
      </c>
    </row>
    <row r="46" ht="39" customHeight="1" spans="1:11">
      <c r="A46" s="64" t="s">
        <v>66</v>
      </c>
      <c r="B46" s="64" t="s">
        <v>39</v>
      </c>
      <c r="C46" s="65">
        <v>101632</v>
      </c>
      <c r="D46" s="78" t="s">
        <v>40</v>
      </c>
      <c r="E46" s="65" t="s">
        <v>32</v>
      </c>
      <c r="F46" s="67">
        <v>3</v>
      </c>
      <c r="G46" s="68">
        <v>55.08</v>
      </c>
      <c r="H46" s="69">
        <f t="shared" si="15"/>
        <v>68.85</v>
      </c>
      <c r="I46" s="69">
        <f t="shared" si="16"/>
        <v>165.24</v>
      </c>
      <c r="J46" s="69">
        <f t="shared" si="17"/>
        <v>206.55</v>
      </c>
      <c r="K46" s="83" t="s">
        <v>41</v>
      </c>
    </row>
    <row r="47" spans="1:11">
      <c r="A47" s="70"/>
      <c r="B47" s="70"/>
      <c r="C47" s="70"/>
      <c r="D47" s="70"/>
      <c r="E47" s="70"/>
      <c r="F47" s="70"/>
      <c r="G47" s="70"/>
      <c r="H47" s="71" t="s">
        <v>25</v>
      </c>
      <c r="I47" s="71">
        <f>SUM(I44:I46)</f>
        <v>4429.17</v>
      </c>
      <c r="J47" s="71">
        <f>SUM(J44:J46)</f>
        <v>5536.47</v>
      </c>
      <c r="K47" s="83"/>
    </row>
    <row r="48" spans="1:11">
      <c r="A48" s="60" t="s">
        <v>67</v>
      </c>
      <c r="B48" s="75"/>
      <c r="C48" s="75"/>
      <c r="D48" s="76" t="s">
        <v>68</v>
      </c>
      <c r="E48" s="75"/>
      <c r="F48" s="75"/>
      <c r="G48" s="77"/>
      <c r="H48" s="77"/>
      <c r="I48" s="77"/>
      <c r="J48" s="77"/>
      <c r="K48" s="85"/>
    </row>
    <row r="49" ht="39" customHeight="1" spans="1:11">
      <c r="A49" s="64" t="s">
        <v>69</v>
      </c>
      <c r="B49" s="64" t="s">
        <v>20</v>
      </c>
      <c r="C49" s="65" t="s">
        <v>30</v>
      </c>
      <c r="D49" s="78" t="s">
        <v>31</v>
      </c>
      <c r="E49" s="65" t="s">
        <v>32</v>
      </c>
      <c r="F49" s="67">
        <v>10</v>
      </c>
      <c r="G49" s="68">
        <v>62.21</v>
      </c>
      <c r="H49" s="69">
        <f>G49*1.25</f>
        <v>77.7625</v>
      </c>
      <c r="I49" s="69">
        <f>F49*ROUND(G49,2)</f>
        <v>622.1</v>
      </c>
      <c r="J49" s="69">
        <f>F49*ROUND(H49,2)</f>
        <v>777.6</v>
      </c>
      <c r="K49" s="83" t="s">
        <v>33</v>
      </c>
    </row>
    <row r="50" ht="51" customHeight="1" spans="1:11">
      <c r="A50" s="64" t="s">
        <v>70</v>
      </c>
      <c r="B50" s="64" t="s">
        <v>20</v>
      </c>
      <c r="C50" s="65" t="s">
        <v>35</v>
      </c>
      <c r="D50" s="79" t="s">
        <v>36</v>
      </c>
      <c r="E50" s="65" t="s">
        <v>32</v>
      </c>
      <c r="F50" s="67">
        <v>10</v>
      </c>
      <c r="G50" s="68">
        <v>1359.1</v>
      </c>
      <c r="H50" s="69">
        <f t="shared" ref="H50:H51" si="18">G50*1.25</f>
        <v>1698.875</v>
      </c>
      <c r="I50" s="69">
        <f t="shared" ref="I50:I51" si="19">F50*ROUND(G50,2)</f>
        <v>13591</v>
      </c>
      <c r="J50" s="69">
        <f t="shared" ref="J50:J51" si="20">F50*ROUND(H50,2)</f>
        <v>16988.8</v>
      </c>
      <c r="K50" s="83" t="s">
        <v>37</v>
      </c>
    </row>
    <row r="51" ht="39" customHeight="1" spans="1:11">
      <c r="A51" s="64" t="s">
        <v>71</v>
      </c>
      <c r="B51" s="64" t="s">
        <v>39</v>
      </c>
      <c r="C51" s="65">
        <v>101632</v>
      </c>
      <c r="D51" s="78" t="s">
        <v>40</v>
      </c>
      <c r="E51" s="65" t="s">
        <v>32</v>
      </c>
      <c r="F51" s="67">
        <v>10</v>
      </c>
      <c r="G51" s="68">
        <v>55.08</v>
      </c>
      <c r="H51" s="69">
        <f t="shared" si="18"/>
        <v>68.85</v>
      </c>
      <c r="I51" s="69">
        <f t="shared" si="19"/>
        <v>550.8</v>
      </c>
      <c r="J51" s="69">
        <f t="shared" si="20"/>
        <v>688.5</v>
      </c>
      <c r="K51" s="83" t="s">
        <v>41</v>
      </c>
    </row>
    <row r="52" spans="1:11">
      <c r="A52" s="70"/>
      <c r="B52" s="70"/>
      <c r="C52" s="70"/>
      <c r="D52" s="70"/>
      <c r="E52" s="70"/>
      <c r="F52" s="70"/>
      <c r="G52" s="70"/>
      <c r="H52" s="71" t="s">
        <v>25</v>
      </c>
      <c r="I52" s="71">
        <f>SUM(I49:I51)</f>
        <v>14763.9</v>
      </c>
      <c r="J52" s="71">
        <f>SUM(J49:J51)</f>
        <v>18454.9</v>
      </c>
      <c r="K52" s="83"/>
    </row>
    <row r="53" spans="1:11">
      <c r="A53" s="60" t="s">
        <v>72</v>
      </c>
      <c r="B53" s="75"/>
      <c r="C53" s="75"/>
      <c r="D53" s="80" t="s">
        <v>73</v>
      </c>
      <c r="E53" s="75"/>
      <c r="F53" s="75"/>
      <c r="G53" s="77"/>
      <c r="H53" s="77"/>
      <c r="I53" s="77"/>
      <c r="J53" s="77"/>
      <c r="K53" s="85"/>
    </row>
    <row r="54" ht="39" customHeight="1" spans="1:11">
      <c r="A54" s="64" t="s">
        <v>74</v>
      </c>
      <c r="B54" s="64" t="s">
        <v>20</v>
      </c>
      <c r="C54" s="65" t="s">
        <v>30</v>
      </c>
      <c r="D54" s="78" t="s">
        <v>31</v>
      </c>
      <c r="E54" s="65" t="s">
        <v>32</v>
      </c>
      <c r="F54" s="67">
        <v>4</v>
      </c>
      <c r="G54" s="68">
        <v>62.21</v>
      </c>
      <c r="H54" s="69">
        <f>G54*1.25</f>
        <v>77.7625</v>
      </c>
      <c r="I54" s="69">
        <f>F54*ROUND(G54,2)</f>
        <v>248.84</v>
      </c>
      <c r="J54" s="69">
        <f>F54*ROUND(H54,2)</f>
        <v>311.04</v>
      </c>
      <c r="K54" s="83" t="s">
        <v>33</v>
      </c>
    </row>
    <row r="55" ht="51" customHeight="1" spans="1:11">
      <c r="A55" s="64" t="s">
        <v>75</v>
      </c>
      <c r="B55" s="64" t="s">
        <v>20</v>
      </c>
      <c r="C55" s="65" t="s">
        <v>35</v>
      </c>
      <c r="D55" s="79" t="s">
        <v>36</v>
      </c>
      <c r="E55" s="65" t="s">
        <v>32</v>
      </c>
      <c r="F55" s="67">
        <v>4</v>
      </c>
      <c r="G55" s="68">
        <v>1359.1</v>
      </c>
      <c r="H55" s="69">
        <f t="shared" ref="H55:H56" si="21">G55*1.25</f>
        <v>1698.875</v>
      </c>
      <c r="I55" s="69">
        <f t="shared" ref="I55:I56" si="22">F55*ROUND(G55,2)</f>
        <v>5436.4</v>
      </c>
      <c r="J55" s="69">
        <f t="shared" ref="J55:J56" si="23">F55*ROUND(H55,2)</f>
        <v>6795.52</v>
      </c>
      <c r="K55" s="83" t="s">
        <v>37</v>
      </c>
    </row>
    <row r="56" ht="39" customHeight="1" spans="1:11">
      <c r="A56" s="64" t="s">
        <v>76</v>
      </c>
      <c r="B56" s="64" t="s">
        <v>39</v>
      </c>
      <c r="C56" s="65">
        <v>101632</v>
      </c>
      <c r="D56" s="78" t="s">
        <v>40</v>
      </c>
      <c r="E56" s="65" t="s">
        <v>32</v>
      </c>
      <c r="F56" s="67">
        <v>4</v>
      </c>
      <c r="G56" s="68">
        <v>55.08</v>
      </c>
      <c r="H56" s="69">
        <f t="shared" si="21"/>
        <v>68.85</v>
      </c>
      <c r="I56" s="69">
        <f t="shared" si="22"/>
        <v>220.32</v>
      </c>
      <c r="J56" s="69">
        <f t="shared" si="23"/>
        <v>275.4</v>
      </c>
      <c r="K56" s="83" t="s">
        <v>41</v>
      </c>
    </row>
    <row r="57" spans="1:11">
      <c r="A57" s="70"/>
      <c r="B57" s="70"/>
      <c r="C57" s="70"/>
      <c r="D57" s="70"/>
      <c r="E57" s="70"/>
      <c r="F57" s="70"/>
      <c r="G57" s="70"/>
      <c r="H57" s="71" t="s">
        <v>25</v>
      </c>
      <c r="I57" s="71">
        <f>SUM(I54:I56)</f>
        <v>5905.56</v>
      </c>
      <c r="J57" s="71">
        <f>SUM(J54:J56)</f>
        <v>7381.96</v>
      </c>
      <c r="K57" s="83"/>
    </row>
    <row r="58" spans="1:11">
      <c r="A58" s="60" t="s">
        <v>77</v>
      </c>
      <c r="B58" s="75"/>
      <c r="C58" s="75"/>
      <c r="D58" s="76" t="s">
        <v>78</v>
      </c>
      <c r="E58" s="75"/>
      <c r="F58" s="75"/>
      <c r="G58" s="77"/>
      <c r="H58" s="77"/>
      <c r="I58" s="77"/>
      <c r="J58" s="77"/>
      <c r="K58" s="85"/>
    </row>
    <row r="59" ht="39" customHeight="1" spans="1:11">
      <c r="A59" s="64" t="s">
        <v>79</v>
      </c>
      <c r="B59" s="64" t="s">
        <v>20</v>
      </c>
      <c r="C59" s="65" t="s">
        <v>30</v>
      </c>
      <c r="D59" s="78" t="s">
        <v>31</v>
      </c>
      <c r="E59" s="65" t="s">
        <v>32</v>
      </c>
      <c r="F59" s="67">
        <v>5</v>
      </c>
      <c r="G59" s="68">
        <v>62.21</v>
      </c>
      <c r="H59" s="69">
        <f>G59*1.25</f>
        <v>77.7625</v>
      </c>
      <c r="I59" s="69">
        <f>F59*ROUND(G59,2)</f>
        <v>311.05</v>
      </c>
      <c r="J59" s="69">
        <f>F59*ROUND(H59,2)</f>
        <v>388.8</v>
      </c>
      <c r="K59" s="83" t="s">
        <v>33</v>
      </c>
    </row>
    <row r="60" ht="51" customHeight="1" spans="1:11">
      <c r="A60" s="64" t="s">
        <v>80</v>
      </c>
      <c r="B60" s="64" t="s">
        <v>20</v>
      </c>
      <c r="C60" s="65" t="s">
        <v>35</v>
      </c>
      <c r="D60" s="79" t="s">
        <v>36</v>
      </c>
      <c r="E60" s="65" t="s">
        <v>32</v>
      </c>
      <c r="F60" s="67">
        <v>5</v>
      </c>
      <c r="G60" s="68">
        <v>1359.1</v>
      </c>
      <c r="H60" s="69">
        <f t="shared" ref="H60:H61" si="24">G60*1.25</f>
        <v>1698.875</v>
      </c>
      <c r="I60" s="69">
        <f t="shared" ref="I60:I61" si="25">F60*ROUND(G60,2)</f>
        <v>6795.5</v>
      </c>
      <c r="J60" s="69">
        <f t="shared" ref="J60:J61" si="26">F60*ROUND(H60,2)</f>
        <v>8494.4</v>
      </c>
      <c r="K60" s="83" t="s">
        <v>37</v>
      </c>
    </row>
    <row r="61" ht="39" customHeight="1" spans="1:11">
      <c r="A61" s="64" t="s">
        <v>81</v>
      </c>
      <c r="B61" s="64" t="s">
        <v>39</v>
      </c>
      <c r="C61" s="65">
        <v>101632</v>
      </c>
      <c r="D61" s="78" t="s">
        <v>40</v>
      </c>
      <c r="E61" s="65" t="s">
        <v>32</v>
      </c>
      <c r="F61" s="67">
        <v>5</v>
      </c>
      <c r="G61" s="68">
        <v>55.08</v>
      </c>
      <c r="H61" s="69">
        <f t="shared" si="24"/>
        <v>68.85</v>
      </c>
      <c r="I61" s="69">
        <f t="shared" si="25"/>
        <v>275.4</v>
      </c>
      <c r="J61" s="69">
        <f t="shared" si="26"/>
        <v>344.25</v>
      </c>
      <c r="K61" s="83" t="s">
        <v>41</v>
      </c>
    </row>
    <row r="62" spans="1:11">
      <c r="A62" s="64"/>
      <c r="B62" s="64"/>
      <c r="C62" s="64"/>
      <c r="D62" s="64"/>
      <c r="E62" s="64"/>
      <c r="F62" s="64"/>
      <c r="G62" s="69"/>
      <c r="H62" s="71" t="s">
        <v>25</v>
      </c>
      <c r="I62" s="71">
        <f>SUM(I59:I61)</f>
        <v>7381.95</v>
      </c>
      <c r="J62" s="71">
        <f>SUM(J59:J61)</f>
        <v>9227.45</v>
      </c>
      <c r="K62" s="83"/>
    </row>
    <row r="63" spans="1:11">
      <c r="A63" s="60" t="s">
        <v>82</v>
      </c>
      <c r="B63" s="75"/>
      <c r="C63" s="75"/>
      <c r="D63" s="76" t="s">
        <v>83</v>
      </c>
      <c r="E63" s="75"/>
      <c r="F63" s="75"/>
      <c r="G63" s="77"/>
      <c r="H63" s="77"/>
      <c r="I63" s="77"/>
      <c r="J63" s="77"/>
      <c r="K63" s="85"/>
    </row>
    <row r="64" ht="39" customHeight="1" spans="1:11">
      <c r="A64" s="64" t="s">
        <v>84</v>
      </c>
      <c r="B64" s="64" t="s">
        <v>20</v>
      </c>
      <c r="C64" s="65" t="s">
        <v>30</v>
      </c>
      <c r="D64" s="78" t="s">
        <v>31</v>
      </c>
      <c r="E64" s="65" t="s">
        <v>32</v>
      </c>
      <c r="F64" s="67">
        <v>11</v>
      </c>
      <c r="G64" s="68">
        <v>62.21</v>
      </c>
      <c r="H64" s="69">
        <f>G64*1.25</f>
        <v>77.7625</v>
      </c>
      <c r="I64" s="69">
        <f>F64*ROUND(G64,2)</f>
        <v>684.31</v>
      </c>
      <c r="J64" s="69">
        <f>F64*ROUND(H64,2)</f>
        <v>855.36</v>
      </c>
      <c r="K64" s="83" t="s">
        <v>33</v>
      </c>
    </row>
    <row r="65" ht="51" customHeight="1" spans="1:11">
      <c r="A65" s="64" t="s">
        <v>85</v>
      </c>
      <c r="B65" s="64" t="s">
        <v>20</v>
      </c>
      <c r="C65" s="65" t="s">
        <v>35</v>
      </c>
      <c r="D65" s="79" t="s">
        <v>36</v>
      </c>
      <c r="E65" s="65" t="s">
        <v>32</v>
      </c>
      <c r="F65" s="67">
        <v>11</v>
      </c>
      <c r="G65" s="68">
        <v>1359.1</v>
      </c>
      <c r="H65" s="69">
        <f t="shared" ref="H65:H66" si="27">G65*1.25</f>
        <v>1698.875</v>
      </c>
      <c r="I65" s="69">
        <f t="shared" ref="I65:I66" si="28">F65*ROUND(G65,2)</f>
        <v>14950.1</v>
      </c>
      <c r="J65" s="69">
        <f t="shared" ref="J65:J66" si="29">F65*ROUND(H65,2)</f>
        <v>18687.68</v>
      </c>
      <c r="K65" s="83" t="s">
        <v>37</v>
      </c>
    </row>
    <row r="66" ht="39" customHeight="1" spans="1:11">
      <c r="A66" s="64" t="s">
        <v>86</v>
      </c>
      <c r="B66" s="64" t="s">
        <v>39</v>
      </c>
      <c r="C66" s="65">
        <v>101632</v>
      </c>
      <c r="D66" s="78" t="s">
        <v>40</v>
      </c>
      <c r="E66" s="65" t="s">
        <v>32</v>
      </c>
      <c r="F66" s="67">
        <v>11</v>
      </c>
      <c r="G66" s="68">
        <v>55.08</v>
      </c>
      <c r="H66" s="69">
        <f t="shared" si="27"/>
        <v>68.85</v>
      </c>
      <c r="I66" s="69">
        <f t="shared" si="28"/>
        <v>605.88</v>
      </c>
      <c r="J66" s="69">
        <f t="shared" si="29"/>
        <v>757.35</v>
      </c>
      <c r="K66" s="83" t="s">
        <v>41</v>
      </c>
    </row>
    <row r="67" spans="1:11">
      <c r="A67" s="70"/>
      <c r="B67" s="70"/>
      <c r="C67" s="70"/>
      <c r="D67" s="70"/>
      <c r="E67" s="70"/>
      <c r="F67" s="70"/>
      <c r="G67" s="70"/>
      <c r="H67" s="71" t="s">
        <v>25</v>
      </c>
      <c r="I67" s="71">
        <f>SUM(I64:I66)</f>
        <v>16240.29</v>
      </c>
      <c r="J67" s="71">
        <f>SUM(J64:J66)</f>
        <v>20300.39</v>
      </c>
      <c r="K67" s="83"/>
    </row>
    <row r="68" ht="16.5" customHeight="1" spans="1:11">
      <c r="A68" s="63">
        <v>3</v>
      </c>
      <c r="B68" s="72"/>
      <c r="C68" s="72"/>
      <c r="D68" s="73" t="s">
        <v>87</v>
      </c>
      <c r="E68" s="72"/>
      <c r="F68" s="72"/>
      <c r="G68" s="74"/>
      <c r="H68" s="74"/>
      <c r="I68" s="74"/>
      <c r="J68" s="74"/>
      <c r="K68" s="84"/>
    </row>
    <row r="69" spans="1:11">
      <c r="A69" s="60" t="s">
        <v>88</v>
      </c>
      <c r="B69" s="75"/>
      <c r="C69" s="75"/>
      <c r="D69" s="76" t="s">
        <v>89</v>
      </c>
      <c r="E69" s="75"/>
      <c r="F69" s="75"/>
      <c r="G69" s="77"/>
      <c r="H69" s="77"/>
      <c r="I69" s="77"/>
      <c r="J69" s="77"/>
      <c r="K69" s="85"/>
    </row>
    <row r="70" ht="39" customHeight="1" spans="1:11">
      <c r="A70" s="64" t="s">
        <v>90</v>
      </c>
      <c r="B70" s="64" t="s">
        <v>20</v>
      </c>
      <c r="C70" s="65" t="s">
        <v>30</v>
      </c>
      <c r="D70" s="78" t="s">
        <v>31</v>
      </c>
      <c r="E70" s="65" t="s">
        <v>32</v>
      </c>
      <c r="F70" s="67">
        <v>20</v>
      </c>
      <c r="G70" s="68">
        <v>62.21</v>
      </c>
      <c r="H70" s="69">
        <f>G70*1.25</f>
        <v>77.7625</v>
      </c>
      <c r="I70" s="69">
        <f>F70*ROUND(G70,2)</f>
        <v>1244.2</v>
      </c>
      <c r="J70" s="69">
        <f>F70*ROUND(H70,2)</f>
        <v>1555.2</v>
      </c>
      <c r="K70" s="83" t="s">
        <v>33</v>
      </c>
    </row>
    <row r="71" ht="51" customHeight="1" spans="1:11">
      <c r="A71" s="64" t="s">
        <v>91</v>
      </c>
      <c r="B71" s="64" t="s">
        <v>20</v>
      </c>
      <c r="C71" s="65" t="s">
        <v>35</v>
      </c>
      <c r="D71" s="79" t="s">
        <v>36</v>
      </c>
      <c r="E71" s="65" t="s">
        <v>32</v>
      </c>
      <c r="F71" s="67">
        <v>20</v>
      </c>
      <c r="G71" s="68">
        <v>1359.1</v>
      </c>
      <c r="H71" s="69">
        <f t="shared" ref="H71:H72" si="30">G71*1.25</f>
        <v>1698.875</v>
      </c>
      <c r="I71" s="69">
        <f t="shared" ref="I71:I72" si="31">F71*ROUND(G71,2)</f>
        <v>27182</v>
      </c>
      <c r="J71" s="69">
        <f t="shared" ref="J71:J72" si="32">F71*ROUND(H71,2)</f>
        <v>33977.6</v>
      </c>
      <c r="K71" s="83" t="s">
        <v>37</v>
      </c>
    </row>
    <row r="72" ht="39" customHeight="1" spans="1:11">
      <c r="A72" s="64" t="s">
        <v>92</v>
      </c>
      <c r="B72" s="64" t="s">
        <v>39</v>
      </c>
      <c r="C72" s="65">
        <v>101632</v>
      </c>
      <c r="D72" s="78" t="s">
        <v>40</v>
      </c>
      <c r="E72" s="65" t="s">
        <v>32</v>
      </c>
      <c r="F72" s="67">
        <v>20</v>
      </c>
      <c r="G72" s="68">
        <v>55.08</v>
      </c>
      <c r="H72" s="69">
        <f t="shared" si="30"/>
        <v>68.85</v>
      </c>
      <c r="I72" s="69">
        <f t="shared" si="31"/>
        <v>1101.6</v>
      </c>
      <c r="J72" s="69">
        <f t="shared" si="32"/>
        <v>1377</v>
      </c>
      <c r="K72" s="83" t="s">
        <v>41</v>
      </c>
    </row>
    <row r="73" spans="1:11">
      <c r="A73" s="70"/>
      <c r="B73" s="70"/>
      <c r="C73" s="70"/>
      <c r="D73" s="70"/>
      <c r="E73" s="70"/>
      <c r="F73" s="70"/>
      <c r="G73" s="70"/>
      <c r="H73" s="71" t="s">
        <v>25</v>
      </c>
      <c r="I73" s="71">
        <f>SUM(I70:I72)</f>
        <v>29527.8</v>
      </c>
      <c r="J73" s="71">
        <f>SUM(J70:J72)</f>
        <v>36909.8</v>
      </c>
      <c r="K73" s="83"/>
    </row>
    <row r="74" spans="1:11">
      <c r="A74" s="60" t="s">
        <v>93</v>
      </c>
      <c r="B74" s="75"/>
      <c r="C74" s="75"/>
      <c r="D74" s="76" t="s">
        <v>94</v>
      </c>
      <c r="E74" s="75"/>
      <c r="F74" s="75"/>
      <c r="G74" s="77"/>
      <c r="H74" s="77"/>
      <c r="I74" s="77"/>
      <c r="J74" s="77"/>
      <c r="K74" s="85"/>
    </row>
    <row r="75" ht="39" customHeight="1" spans="1:11">
      <c r="A75" s="64" t="s">
        <v>95</v>
      </c>
      <c r="B75" s="64" t="s">
        <v>20</v>
      </c>
      <c r="C75" s="65" t="s">
        <v>30</v>
      </c>
      <c r="D75" s="78" t="s">
        <v>31</v>
      </c>
      <c r="E75" s="65" t="s">
        <v>32</v>
      </c>
      <c r="F75" s="67">
        <v>10</v>
      </c>
      <c r="G75" s="68">
        <v>62.21</v>
      </c>
      <c r="H75" s="69">
        <f>G75*1.25</f>
        <v>77.7625</v>
      </c>
      <c r="I75" s="69">
        <f>F75*ROUND(G75,2)</f>
        <v>622.1</v>
      </c>
      <c r="J75" s="69">
        <f>F75*ROUND(H75,2)</f>
        <v>777.6</v>
      </c>
      <c r="K75" s="83" t="s">
        <v>33</v>
      </c>
    </row>
    <row r="76" ht="51" customHeight="1" spans="1:11">
      <c r="A76" s="64" t="s">
        <v>96</v>
      </c>
      <c r="B76" s="64" t="s">
        <v>20</v>
      </c>
      <c r="C76" s="65" t="s">
        <v>35</v>
      </c>
      <c r="D76" s="79" t="s">
        <v>36</v>
      </c>
      <c r="E76" s="65" t="s">
        <v>32</v>
      </c>
      <c r="F76" s="67">
        <v>10</v>
      </c>
      <c r="G76" s="68">
        <v>1359.1</v>
      </c>
      <c r="H76" s="69">
        <f t="shared" ref="H76:H77" si="33">G76*1.25</f>
        <v>1698.875</v>
      </c>
      <c r="I76" s="69">
        <f t="shared" ref="I76:I77" si="34">F76*ROUND(G76,2)</f>
        <v>13591</v>
      </c>
      <c r="J76" s="69">
        <f t="shared" ref="J76:J77" si="35">F76*ROUND(H76,2)</f>
        <v>16988.8</v>
      </c>
      <c r="K76" s="83" t="s">
        <v>37</v>
      </c>
    </row>
    <row r="77" ht="39" customHeight="1" spans="1:11">
      <c r="A77" s="64" t="s">
        <v>97</v>
      </c>
      <c r="B77" s="64" t="s">
        <v>39</v>
      </c>
      <c r="C77" s="65">
        <v>101632</v>
      </c>
      <c r="D77" s="78" t="s">
        <v>40</v>
      </c>
      <c r="E77" s="65" t="s">
        <v>32</v>
      </c>
      <c r="F77" s="67">
        <v>10</v>
      </c>
      <c r="G77" s="68">
        <v>55.08</v>
      </c>
      <c r="H77" s="69">
        <f t="shared" si="33"/>
        <v>68.85</v>
      </c>
      <c r="I77" s="69">
        <f t="shared" si="34"/>
        <v>550.8</v>
      </c>
      <c r="J77" s="69">
        <f t="shared" si="35"/>
        <v>688.5</v>
      </c>
      <c r="K77" s="83" t="s">
        <v>41</v>
      </c>
    </row>
    <row r="78" spans="1:11">
      <c r="A78" s="70"/>
      <c r="B78" s="70"/>
      <c r="C78" s="70"/>
      <c r="D78" s="70"/>
      <c r="E78" s="70"/>
      <c r="F78" s="70"/>
      <c r="G78" s="70"/>
      <c r="H78" s="71" t="s">
        <v>25</v>
      </c>
      <c r="I78" s="71">
        <f>SUM(I75:I77)</f>
        <v>14763.9</v>
      </c>
      <c r="J78" s="71">
        <f>SUM(J75:J77)</f>
        <v>18454.9</v>
      </c>
      <c r="K78" s="83"/>
    </row>
    <row r="79" spans="1:11">
      <c r="A79" s="60" t="s">
        <v>98</v>
      </c>
      <c r="B79" s="75"/>
      <c r="C79" s="75"/>
      <c r="D79" s="76" t="s">
        <v>99</v>
      </c>
      <c r="E79" s="75"/>
      <c r="F79" s="75"/>
      <c r="G79" s="77"/>
      <c r="H79" s="77"/>
      <c r="I79" s="77"/>
      <c r="J79" s="77"/>
      <c r="K79" s="85"/>
    </row>
    <row r="80" ht="39" customHeight="1" spans="1:11">
      <c r="A80" s="64" t="s">
        <v>100</v>
      </c>
      <c r="B80" s="64" t="s">
        <v>20</v>
      </c>
      <c r="C80" s="65" t="s">
        <v>30</v>
      </c>
      <c r="D80" s="78" t="s">
        <v>31</v>
      </c>
      <c r="E80" s="65" t="s">
        <v>32</v>
      </c>
      <c r="F80" s="67">
        <v>15</v>
      </c>
      <c r="G80" s="68">
        <v>62.21</v>
      </c>
      <c r="H80" s="69">
        <f>G80*1.25</f>
        <v>77.7625</v>
      </c>
      <c r="I80" s="69">
        <f>F80*ROUND(G80,2)</f>
        <v>933.15</v>
      </c>
      <c r="J80" s="69">
        <f>F80*ROUND(H80,2)</f>
        <v>1166.4</v>
      </c>
      <c r="K80" s="83" t="s">
        <v>33</v>
      </c>
    </row>
    <row r="81" ht="51" customHeight="1" spans="1:11">
      <c r="A81" s="64" t="s">
        <v>101</v>
      </c>
      <c r="B81" s="64" t="s">
        <v>20</v>
      </c>
      <c r="C81" s="65" t="s">
        <v>35</v>
      </c>
      <c r="D81" s="79" t="s">
        <v>36</v>
      </c>
      <c r="E81" s="65" t="s">
        <v>32</v>
      </c>
      <c r="F81" s="67">
        <v>15</v>
      </c>
      <c r="G81" s="68">
        <v>1359.1</v>
      </c>
      <c r="H81" s="69">
        <f t="shared" ref="H81:H82" si="36">G81*1.25</f>
        <v>1698.875</v>
      </c>
      <c r="I81" s="69">
        <f t="shared" ref="I81:I82" si="37">F81*ROUND(G81,2)</f>
        <v>20386.5</v>
      </c>
      <c r="J81" s="69">
        <f t="shared" ref="J81:J82" si="38">F81*ROUND(H81,2)</f>
        <v>25483.2</v>
      </c>
      <c r="K81" s="83" t="s">
        <v>37</v>
      </c>
    </row>
    <row r="82" ht="39" customHeight="1" spans="1:11">
      <c r="A82" s="64" t="s">
        <v>102</v>
      </c>
      <c r="B82" s="64" t="s">
        <v>39</v>
      </c>
      <c r="C82" s="65">
        <v>101632</v>
      </c>
      <c r="D82" s="78" t="s">
        <v>40</v>
      </c>
      <c r="E82" s="65" t="s">
        <v>32</v>
      </c>
      <c r="F82" s="67">
        <v>15</v>
      </c>
      <c r="G82" s="68">
        <v>55.08</v>
      </c>
      <c r="H82" s="69">
        <f t="shared" si="36"/>
        <v>68.85</v>
      </c>
      <c r="I82" s="69">
        <f t="shared" si="37"/>
        <v>826.2</v>
      </c>
      <c r="J82" s="69">
        <f t="shared" si="38"/>
        <v>1032.75</v>
      </c>
      <c r="K82" s="83" t="s">
        <v>41</v>
      </c>
    </row>
    <row r="83" spans="1:11">
      <c r="A83" s="70"/>
      <c r="B83" s="70"/>
      <c r="C83" s="70"/>
      <c r="D83" s="70"/>
      <c r="E83" s="70"/>
      <c r="F83" s="70"/>
      <c r="G83" s="70"/>
      <c r="H83" s="71" t="s">
        <v>25</v>
      </c>
      <c r="I83" s="71">
        <f>SUM(I80:I82)</f>
        <v>22145.85</v>
      </c>
      <c r="J83" s="71">
        <f>SUM(J80:J82)</f>
        <v>27682.35</v>
      </c>
      <c r="K83" s="83"/>
    </row>
    <row r="84" spans="1:11">
      <c r="A84" s="60" t="s">
        <v>103</v>
      </c>
      <c r="B84" s="75"/>
      <c r="C84" s="75"/>
      <c r="D84" s="76" t="s">
        <v>104</v>
      </c>
      <c r="E84" s="75"/>
      <c r="F84" s="75"/>
      <c r="G84" s="77"/>
      <c r="H84" s="77"/>
      <c r="I84" s="77"/>
      <c r="J84" s="77"/>
      <c r="K84" s="85"/>
    </row>
    <row r="85" ht="39" customHeight="1" spans="1:11">
      <c r="A85" s="64" t="s">
        <v>105</v>
      </c>
      <c r="B85" s="64" t="s">
        <v>20</v>
      </c>
      <c r="C85" s="65" t="s">
        <v>30</v>
      </c>
      <c r="D85" s="78" t="s">
        <v>31</v>
      </c>
      <c r="E85" s="65" t="s">
        <v>32</v>
      </c>
      <c r="F85" s="67">
        <v>3</v>
      </c>
      <c r="G85" s="68">
        <v>62.21</v>
      </c>
      <c r="H85" s="69">
        <f>G85*1.25</f>
        <v>77.7625</v>
      </c>
      <c r="I85" s="69">
        <f>F85*ROUND(G85,2)</f>
        <v>186.63</v>
      </c>
      <c r="J85" s="69">
        <f>F85*ROUND(H85,2)</f>
        <v>233.28</v>
      </c>
      <c r="K85" s="83" t="s">
        <v>33</v>
      </c>
    </row>
    <row r="86" ht="51" customHeight="1" spans="1:11">
      <c r="A86" s="64" t="s">
        <v>106</v>
      </c>
      <c r="B86" s="64" t="s">
        <v>20</v>
      </c>
      <c r="C86" s="65" t="s">
        <v>35</v>
      </c>
      <c r="D86" s="79" t="s">
        <v>36</v>
      </c>
      <c r="E86" s="65" t="s">
        <v>32</v>
      </c>
      <c r="F86" s="67">
        <v>3</v>
      </c>
      <c r="G86" s="68">
        <v>1359.1</v>
      </c>
      <c r="H86" s="69">
        <f>G86*1.25</f>
        <v>1698.875</v>
      </c>
      <c r="I86" s="69">
        <f>F86*ROUND(G86,2)</f>
        <v>4077.3</v>
      </c>
      <c r="J86" s="69">
        <f>F86*ROUND(H86,2)</f>
        <v>5096.64</v>
      </c>
      <c r="K86" s="83" t="s">
        <v>37</v>
      </c>
    </row>
    <row r="87" ht="39" customHeight="1" spans="1:11">
      <c r="A87" s="64" t="s">
        <v>107</v>
      </c>
      <c r="B87" s="64" t="s">
        <v>39</v>
      </c>
      <c r="C87" s="65">
        <v>101632</v>
      </c>
      <c r="D87" s="78" t="s">
        <v>40</v>
      </c>
      <c r="E87" s="65" t="s">
        <v>32</v>
      </c>
      <c r="F87" s="67">
        <v>3</v>
      </c>
      <c r="G87" s="68">
        <v>55.08</v>
      </c>
      <c r="H87" s="69">
        <f>G87*1.25</f>
        <v>68.85</v>
      </c>
      <c r="I87" s="69">
        <f>F87*ROUND(G87,2)</f>
        <v>165.24</v>
      </c>
      <c r="J87" s="69">
        <f>F87*ROUND(H87,2)</f>
        <v>206.55</v>
      </c>
      <c r="K87" s="83" t="s">
        <v>41</v>
      </c>
    </row>
    <row r="88" spans="1:11">
      <c r="A88" s="70"/>
      <c r="B88" s="70"/>
      <c r="C88" s="70"/>
      <c r="D88" s="70"/>
      <c r="E88" s="70"/>
      <c r="F88" s="70"/>
      <c r="G88" s="70"/>
      <c r="H88" s="71" t="s">
        <v>25</v>
      </c>
      <c r="I88" s="71">
        <f>SUM(I85:I87)</f>
        <v>4429.17</v>
      </c>
      <c r="J88" s="71">
        <f>SUM(J85:J87)</f>
        <v>5536.47</v>
      </c>
      <c r="K88" s="83"/>
    </row>
    <row r="89" spans="1:11">
      <c r="A89" s="60" t="s">
        <v>108</v>
      </c>
      <c r="B89" s="75"/>
      <c r="C89" s="75"/>
      <c r="D89" s="76" t="s">
        <v>109</v>
      </c>
      <c r="E89" s="75"/>
      <c r="F89" s="75"/>
      <c r="G89" s="77"/>
      <c r="H89" s="77"/>
      <c r="I89" s="77"/>
      <c r="J89" s="77"/>
      <c r="K89" s="85"/>
    </row>
    <row r="90" ht="39" customHeight="1" spans="1:11">
      <c r="A90" s="86" t="s">
        <v>110</v>
      </c>
      <c r="B90" s="86" t="s">
        <v>20</v>
      </c>
      <c r="C90" s="87" t="s">
        <v>30</v>
      </c>
      <c r="D90" s="88" t="s">
        <v>31</v>
      </c>
      <c r="E90" s="87" t="s">
        <v>32</v>
      </c>
      <c r="F90" s="89">
        <v>6</v>
      </c>
      <c r="G90" s="90">
        <v>62.21</v>
      </c>
      <c r="H90" s="69">
        <f>G90*1.25</f>
        <v>77.7625</v>
      </c>
      <c r="I90" s="69">
        <f>F90*ROUND(G90,2)</f>
        <v>373.26</v>
      </c>
      <c r="J90" s="69">
        <f>F90*ROUND(H90,2)</f>
        <v>466.56</v>
      </c>
      <c r="K90" s="83" t="s">
        <v>33</v>
      </c>
    </row>
    <row r="91" ht="51" customHeight="1" spans="1:11">
      <c r="A91" s="86" t="s">
        <v>111</v>
      </c>
      <c r="B91" s="64" t="s">
        <v>20</v>
      </c>
      <c r="C91" s="65" t="s">
        <v>35</v>
      </c>
      <c r="D91" s="79" t="s">
        <v>36</v>
      </c>
      <c r="E91" s="65" t="s">
        <v>32</v>
      </c>
      <c r="F91" s="67">
        <v>6</v>
      </c>
      <c r="G91" s="68">
        <v>1359.1</v>
      </c>
      <c r="H91" s="69">
        <f>G91*1.25</f>
        <v>1698.875</v>
      </c>
      <c r="I91" s="69">
        <f>F91*ROUND(G91,2)</f>
        <v>8154.6</v>
      </c>
      <c r="J91" s="69">
        <f>F91*ROUND(H91,2)</f>
        <v>10193.28</v>
      </c>
      <c r="K91" s="83" t="s">
        <v>37</v>
      </c>
    </row>
    <row r="92" ht="39" customHeight="1" spans="1:11">
      <c r="A92" s="64" t="s">
        <v>112</v>
      </c>
      <c r="B92" s="64" t="s">
        <v>39</v>
      </c>
      <c r="C92" s="65">
        <v>101632</v>
      </c>
      <c r="D92" s="78" t="s">
        <v>40</v>
      </c>
      <c r="E92" s="65" t="s">
        <v>32</v>
      </c>
      <c r="F92" s="67">
        <v>6</v>
      </c>
      <c r="G92" s="68">
        <v>55.08</v>
      </c>
      <c r="H92" s="91">
        <f>G92*1.25</f>
        <v>68.85</v>
      </c>
      <c r="I92" s="69">
        <f>F92*ROUND(G92,2)</f>
        <v>330.48</v>
      </c>
      <c r="J92" s="69">
        <f>F92*ROUND(H92,2)</f>
        <v>413.1</v>
      </c>
      <c r="K92" s="83" t="s">
        <v>41</v>
      </c>
    </row>
    <row r="93" spans="1:11">
      <c r="A93" s="82"/>
      <c r="B93" s="82"/>
      <c r="C93" s="82"/>
      <c r="D93" s="82"/>
      <c r="E93" s="82"/>
      <c r="F93" s="82"/>
      <c r="G93" s="82"/>
      <c r="H93" s="71" t="s">
        <v>25</v>
      </c>
      <c r="I93" s="71">
        <f>SUM(I90:I92)</f>
        <v>8858.34</v>
      </c>
      <c r="J93" s="71">
        <f>SUM(J90:J92)</f>
        <v>11072.94</v>
      </c>
      <c r="K93" s="83"/>
    </row>
    <row r="94" ht="15.75" spans="1:11">
      <c r="A94" s="82"/>
      <c r="B94" s="82"/>
      <c r="C94" s="82"/>
      <c r="D94" s="92" t="s">
        <v>113</v>
      </c>
      <c r="E94" s="92"/>
      <c r="F94" s="93">
        <f>SUM(F19,F24,F29,F34,F39,F44,F49,F54,F59,F64,F70,F75,F80,F85,F90,)</f>
        <v>133</v>
      </c>
      <c r="G94" s="94"/>
      <c r="H94" s="94"/>
      <c r="I94" s="101"/>
      <c r="J94" s="102"/>
      <c r="K94" s="82"/>
    </row>
    <row r="95" ht="15.75" spans="1:11">
      <c r="A95" s="82"/>
      <c r="B95" s="82"/>
      <c r="C95" s="82"/>
      <c r="F95" s="95"/>
      <c r="G95" s="96"/>
      <c r="H95" s="97"/>
      <c r="I95" s="98" t="s">
        <v>114</v>
      </c>
      <c r="J95" s="98" t="s">
        <v>115</v>
      </c>
      <c r="K95" s="82"/>
    </row>
    <row r="96" ht="15.75" spans="1:11">
      <c r="A96" s="82"/>
      <c r="B96" s="82"/>
      <c r="C96" s="82"/>
      <c r="D96" s="95"/>
      <c r="E96" s="95"/>
      <c r="F96" s="95"/>
      <c r="G96" s="96"/>
      <c r="H96" s="98" t="s">
        <v>116</v>
      </c>
      <c r="I96" s="98">
        <f>SUM(I16,I22,I27,I32,I37,I42,I47,I52,I57,I62,I67,I73,I78,I83,I88,I93)</f>
        <v>201449.37</v>
      </c>
      <c r="J96" s="98">
        <f>SUM(J16,J22,J27,J32,J37,J42,J47,J52,J57,J62,J67,J73,J78,J83,J88,J93)</f>
        <v>251812.03</v>
      </c>
      <c r="K96" s="82"/>
    </row>
    <row r="97" spans="1:11">
      <c r="A97" s="82"/>
      <c r="B97" s="82"/>
      <c r="C97" s="82"/>
      <c r="D97" s="82"/>
      <c r="E97" s="82"/>
      <c r="F97" s="82"/>
      <c r="G97" s="94"/>
      <c r="H97" s="94"/>
      <c r="I97" s="94"/>
      <c r="J97" s="94"/>
      <c r="K97" s="82"/>
    </row>
    <row r="98" spans="8:11">
      <c r="H98" s="94"/>
      <c r="I98" s="82"/>
      <c r="J98" s="82"/>
      <c r="K98" s="82"/>
    </row>
    <row r="99" spans="1:11">
      <c r="A99" s="82" t="s">
        <v>117</v>
      </c>
      <c r="B99" s="99"/>
      <c r="C99" s="99"/>
      <c r="D99" s="99"/>
      <c r="E99" s="99"/>
      <c r="F99" s="99"/>
      <c r="G99" s="99"/>
      <c r="H99" s="99"/>
      <c r="I99" s="99"/>
      <c r="J99" s="99"/>
      <c r="K99" s="103"/>
    </row>
    <row r="100" spans="2:11"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</row>
    <row r="105" spans="11:11">
      <c r="K105" s="103"/>
    </row>
    <row r="110" spans="11:11">
      <c r="K110" s="103"/>
    </row>
    <row r="113" spans="10:10">
      <c r="J113" s="103"/>
    </row>
    <row r="120" spans="11:11">
      <c r="K120" s="103"/>
    </row>
  </sheetData>
  <mergeCells count="24">
    <mergeCell ref="A5:J5"/>
    <mergeCell ref="H7:J7"/>
    <mergeCell ref="A8:F8"/>
    <mergeCell ref="H8:J8"/>
    <mergeCell ref="H9:J9"/>
    <mergeCell ref="H10:J10"/>
    <mergeCell ref="H11:J11"/>
    <mergeCell ref="A16:G16"/>
    <mergeCell ref="A22:G22"/>
    <mergeCell ref="A27:G27"/>
    <mergeCell ref="A32:G32"/>
    <mergeCell ref="A37:G37"/>
    <mergeCell ref="A42:G42"/>
    <mergeCell ref="A47:G47"/>
    <mergeCell ref="A52:G52"/>
    <mergeCell ref="A57:G57"/>
    <mergeCell ref="A67:G67"/>
    <mergeCell ref="A73:G73"/>
    <mergeCell ref="A78:G78"/>
    <mergeCell ref="A83:G83"/>
    <mergeCell ref="A88:G88"/>
    <mergeCell ref="A93:G93"/>
    <mergeCell ref="D94:E94"/>
    <mergeCell ref="A99:J99"/>
  </mergeCells>
  <printOptions horizontalCentered="1"/>
  <pageMargins left="0.511811023622047" right="0.511811023622047" top="0.984251968503937" bottom="0.196850393700787" header="0.511811023622047" footer="0.511811023622047"/>
  <pageSetup paperSize="9" scale="39" firstPageNumber="0" fitToHeight="2" orientation="portrait" useFirstPageNumber="1" horizontalDpi="300" verticalDpi="300"/>
  <headerFooter/>
  <rowBreaks count="2" manualBreakCount="2">
    <brk id="37" max="16383" man="1"/>
    <brk id="67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0"/>
  <sheetViews>
    <sheetView topLeftCell="A4" workbookViewId="0">
      <selection activeCell="F30" sqref="F30"/>
    </sheetView>
  </sheetViews>
  <sheetFormatPr defaultColWidth="9" defaultRowHeight="15"/>
  <cols>
    <col min="1" max="1" width="24.4285714285714" customWidth="1"/>
    <col min="4" max="4" width="40.5714285714286" customWidth="1"/>
    <col min="5" max="5" width="6.42857142857143" customWidth="1"/>
    <col min="6" max="6" width="20.2857142857143" customWidth="1"/>
    <col min="7" max="7" width="24.1428571428571" customWidth="1"/>
    <col min="8" max="8" width="20.8571428571429" customWidth="1"/>
    <col min="9" max="9" width="18.5714285714286" customWidth="1"/>
    <col min="10" max="10" width="20" customWidth="1"/>
    <col min="11" max="11" width="19.2857142857143" customWidth="1"/>
    <col min="12" max="12" width="22" customWidth="1"/>
    <col min="13" max="13" width="18.7142857142857" customWidth="1"/>
    <col min="14" max="14" width="22.5714285714286" customWidth="1"/>
    <col min="15" max="15" width="18.1428571428571" customWidth="1"/>
    <col min="16" max="16" width="30.7142857142857" customWidth="1"/>
  </cols>
  <sheetData>
    <row r="1" ht="18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18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ht="18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ht="18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ht="27" customHeight="1" spans="1:16">
      <c r="A5" s="2" t="s">
        <v>118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39" customHeight="1" spans="1:16">
      <c r="A6" s="3" t="str">
        <f>Plan1!A8</f>
        <v>OBRA: OBRA: INFRAESTRUTURA URBANA COM SUBSTITUIÇÃO DE LUMINÁRIAS CONVENCIONAIS POR LUMINÁRIAS LED </v>
      </c>
      <c r="B6" s="4"/>
      <c r="C6" s="4"/>
      <c r="D6" s="4"/>
      <c r="E6" s="4"/>
      <c r="F6" s="5"/>
      <c r="G6" s="6" t="str">
        <f>Plan1!H10</f>
        <v>SINAPI- DATA REF. TÉCNICA: 15/06/2022                                                                            ENCARGOS SOCIAIS DESONERADOS: 84,97%(HORA) 47,60%(MÊS)</v>
      </c>
      <c r="H6" s="6"/>
      <c r="I6" s="6"/>
      <c r="J6" s="6"/>
      <c r="K6" s="6"/>
      <c r="L6" s="6"/>
      <c r="M6" s="6"/>
      <c r="N6" s="6"/>
      <c r="O6" s="6"/>
      <c r="P6" s="6"/>
    </row>
    <row r="7" ht="28.5" customHeight="1" spans="1:16">
      <c r="A7" s="3" t="str">
        <f>Plan1!A9:D9</f>
        <v>LOCAL: RUAS DOS BAIRROS JARDIM MARAJOARA E JARDIM PRIMAVERA</v>
      </c>
      <c r="B7" s="4"/>
      <c r="C7" s="4"/>
      <c r="D7" s="4"/>
      <c r="E7" s="4"/>
      <c r="F7" s="5"/>
      <c r="G7" s="7" t="str">
        <f>Plan1!H11</f>
        <v>CDHU: 186 ( DESONERADO) Data Base: MAIO/22                                                                       LEIS SOCIAIS= 97,78%  </v>
      </c>
      <c r="H7" s="8"/>
      <c r="I7" s="8"/>
      <c r="J7" s="8"/>
      <c r="K7" s="8"/>
      <c r="L7" s="8"/>
      <c r="M7" s="8"/>
      <c r="N7" s="8"/>
      <c r="O7" s="8"/>
      <c r="P7" s="40"/>
    </row>
    <row r="8" ht="16.5" spans="1:16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41"/>
    </row>
    <row r="9" ht="12.75" customHeight="1" spans="1:16">
      <c r="A9" s="11" t="s">
        <v>7</v>
      </c>
      <c r="B9" s="11" t="s">
        <v>119</v>
      </c>
      <c r="C9" s="11"/>
      <c r="D9" s="11"/>
      <c r="E9" s="11"/>
      <c r="F9" s="11" t="s">
        <v>120</v>
      </c>
      <c r="G9" s="11"/>
      <c r="H9" s="11" t="s">
        <v>121</v>
      </c>
      <c r="I9" s="11"/>
      <c r="J9" s="11" t="s">
        <v>122</v>
      </c>
      <c r="K9" s="11"/>
      <c r="L9" s="11" t="s">
        <v>123</v>
      </c>
      <c r="M9" s="11"/>
      <c r="N9" s="11" t="s">
        <v>124</v>
      </c>
      <c r="O9" s="11"/>
      <c r="P9" s="42" t="s">
        <v>125</v>
      </c>
    </row>
    <row r="10" spans="1:16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42"/>
    </row>
    <row r="11" ht="16.5" spans="1:16">
      <c r="A11" s="11"/>
      <c r="B11" s="11"/>
      <c r="C11" s="11"/>
      <c r="D11" s="11"/>
      <c r="E11" s="11"/>
      <c r="F11" s="12" t="s">
        <v>126</v>
      </c>
      <c r="G11" s="12" t="s">
        <v>127</v>
      </c>
      <c r="H11" s="12" t="s">
        <v>126</v>
      </c>
      <c r="I11" s="12" t="s">
        <v>127</v>
      </c>
      <c r="J11" s="12" t="s">
        <v>126</v>
      </c>
      <c r="K11" s="12" t="s">
        <v>127</v>
      </c>
      <c r="L11" s="12" t="s">
        <v>126</v>
      </c>
      <c r="M11" s="12" t="s">
        <v>127</v>
      </c>
      <c r="N11" s="12" t="s">
        <v>126</v>
      </c>
      <c r="O11" s="12" t="s">
        <v>127</v>
      </c>
      <c r="P11" s="42"/>
    </row>
    <row r="12" ht="20.1" customHeight="1" spans="1:16">
      <c r="A12" s="13">
        <v>1</v>
      </c>
      <c r="B12" s="14" t="str">
        <f>Plan1!D14</f>
        <v>SERVIÇOS PRELIMINARES</v>
      </c>
      <c r="C12" s="14"/>
      <c r="D12" s="14"/>
      <c r="E12" s="14"/>
      <c r="F12" s="15">
        <f>Plan1!J16</f>
        <v>6361.86</v>
      </c>
      <c r="G12" s="16">
        <f>F12/$F$30</f>
        <v>0.0252643211684525</v>
      </c>
      <c r="H12" s="15">
        <f>F12</f>
        <v>6361.86</v>
      </c>
      <c r="I12" s="16">
        <f>H12/F12</f>
        <v>1</v>
      </c>
      <c r="J12" s="43"/>
      <c r="K12" s="44"/>
      <c r="L12" s="43"/>
      <c r="M12" s="16"/>
      <c r="N12" s="15"/>
      <c r="O12" s="15"/>
      <c r="P12" s="15">
        <f>F12</f>
        <v>6361.86</v>
      </c>
    </row>
    <row r="13" ht="20.1" customHeight="1" spans="1:16">
      <c r="A13" s="17">
        <v>2</v>
      </c>
      <c r="B13" s="14" t="str">
        <f>Plan1!D18</f>
        <v>RUA GENÉSIO ROLIM DE GÓES </v>
      </c>
      <c r="C13" s="14"/>
      <c r="D13" s="14"/>
      <c r="E13" s="14"/>
      <c r="F13" s="15">
        <f>Plan1!J22</f>
        <v>23991.37</v>
      </c>
      <c r="G13" s="16">
        <f t="shared" ref="G13:G27" si="0">F13/$F$30</f>
        <v>0.0952749159760159</v>
      </c>
      <c r="H13" s="15">
        <f>F13</f>
        <v>23991.37</v>
      </c>
      <c r="I13" s="16">
        <f>H13/F13</f>
        <v>1</v>
      </c>
      <c r="J13" s="43"/>
      <c r="K13" s="44"/>
      <c r="L13" s="43"/>
      <c r="M13" s="16"/>
      <c r="N13" s="15"/>
      <c r="O13" s="15"/>
      <c r="P13" s="15">
        <f t="shared" ref="P13:P27" si="1">F13</f>
        <v>23991.37</v>
      </c>
    </row>
    <row r="14" ht="20.1" customHeight="1" spans="1:16">
      <c r="A14" s="17">
        <v>3</v>
      </c>
      <c r="B14" s="14" t="str">
        <f>Plan1!D23</f>
        <v>RUA MINORU YASUDA</v>
      </c>
      <c r="C14" s="14"/>
      <c r="D14" s="14"/>
      <c r="E14" s="14"/>
      <c r="F14" s="15">
        <f>Plan1!J27</f>
        <v>27682.35</v>
      </c>
      <c r="G14" s="16">
        <f t="shared" si="0"/>
        <v>0.109932595356941</v>
      </c>
      <c r="H14" s="15">
        <f>F14</f>
        <v>27682.35</v>
      </c>
      <c r="I14" s="16">
        <f>H14/F14</f>
        <v>1</v>
      </c>
      <c r="J14" s="43"/>
      <c r="K14" s="44"/>
      <c r="L14" s="43"/>
      <c r="M14" s="16"/>
      <c r="N14" s="15"/>
      <c r="O14" s="15"/>
      <c r="P14" s="15">
        <f t="shared" si="1"/>
        <v>27682.35</v>
      </c>
    </row>
    <row r="15" ht="20.1" customHeight="1" spans="1:16">
      <c r="A15" s="17">
        <v>4</v>
      </c>
      <c r="B15" s="14" t="str">
        <f>Plan1!D28</f>
        <v>RUA EUCLIDES MACIEL</v>
      </c>
      <c r="C15" s="14"/>
      <c r="D15" s="14"/>
      <c r="E15" s="14"/>
      <c r="F15" s="15">
        <f>Plan1!J32</f>
        <v>22145.88</v>
      </c>
      <c r="G15" s="16">
        <f t="shared" si="0"/>
        <v>0.0879460762855532</v>
      </c>
      <c r="H15" s="15">
        <f>F15</f>
        <v>22145.88</v>
      </c>
      <c r="I15" s="16">
        <f>H15/F15</f>
        <v>1</v>
      </c>
      <c r="J15" s="43"/>
      <c r="K15" s="44"/>
      <c r="L15" s="43"/>
      <c r="M15" s="16"/>
      <c r="N15" s="15"/>
      <c r="O15" s="15"/>
      <c r="P15" s="15">
        <f t="shared" si="1"/>
        <v>22145.88</v>
      </c>
    </row>
    <row r="16" ht="20.1" customHeight="1" spans="1:16">
      <c r="A16" s="17">
        <v>5</v>
      </c>
      <c r="B16" s="14" t="str">
        <f>Plan1!D33</f>
        <v>RUA JOSÉ JORDÃO DE PAULA</v>
      </c>
      <c r="C16" s="14"/>
      <c r="D16" s="14"/>
      <c r="E16" s="14"/>
      <c r="F16" s="15">
        <f>Plan1!J37</f>
        <v>5536.47</v>
      </c>
      <c r="G16" s="16">
        <f t="shared" si="0"/>
        <v>0.0219865190713883</v>
      </c>
      <c r="H16" s="15">
        <f>F16</f>
        <v>5536.47</v>
      </c>
      <c r="I16" s="16">
        <f>H16/F16</f>
        <v>1</v>
      </c>
      <c r="J16" s="43"/>
      <c r="K16" s="44"/>
      <c r="L16" s="43"/>
      <c r="M16" s="16"/>
      <c r="N16" s="15"/>
      <c r="O16" s="15"/>
      <c r="P16" s="15">
        <f t="shared" si="1"/>
        <v>5536.47</v>
      </c>
    </row>
    <row r="17" ht="20.1" customHeight="1" spans="1:16">
      <c r="A17" s="17">
        <v>6</v>
      </c>
      <c r="B17" s="14" t="str">
        <f>Plan1!D38</f>
        <v>RUA CÂNDIDO URIAS DE MOURA</v>
      </c>
      <c r="C17" s="14"/>
      <c r="D17" s="14"/>
      <c r="E17" s="14"/>
      <c r="F17" s="15">
        <f>Plan1!J42</f>
        <v>5536.47</v>
      </c>
      <c r="G17" s="16">
        <f t="shared" si="0"/>
        <v>0.0219865190713883</v>
      </c>
      <c r="H17" s="15"/>
      <c r="I17" s="16"/>
      <c r="J17" s="19">
        <f>F17</f>
        <v>5536.47</v>
      </c>
      <c r="K17" s="16">
        <f>J17/F17</f>
        <v>1</v>
      </c>
      <c r="L17" s="43"/>
      <c r="M17" s="16"/>
      <c r="N17" s="15"/>
      <c r="O17" s="15"/>
      <c r="P17" s="15">
        <f t="shared" si="1"/>
        <v>5536.47</v>
      </c>
    </row>
    <row r="18" ht="20.1" customHeight="1" spans="1:16">
      <c r="A18" s="17">
        <v>7</v>
      </c>
      <c r="B18" s="14" t="str">
        <f>Plan1!D43</f>
        <v>RUA HIGINO DE GÓES VIEIRA </v>
      </c>
      <c r="C18" s="14"/>
      <c r="D18" s="14"/>
      <c r="E18" s="14"/>
      <c r="F18" s="15">
        <f>Plan1!J47</f>
        <v>5536.47</v>
      </c>
      <c r="G18" s="16">
        <f t="shared" si="0"/>
        <v>0.0219865190713883</v>
      </c>
      <c r="H18" s="15"/>
      <c r="I18" s="16"/>
      <c r="J18" s="19">
        <f>F18</f>
        <v>5536.47</v>
      </c>
      <c r="K18" s="16">
        <f t="shared" ref="K18:K20" si="2">J18/F18</f>
        <v>1</v>
      </c>
      <c r="L18" s="43"/>
      <c r="M18" s="16"/>
      <c r="N18" s="15"/>
      <c r="O18" s="15"/>
      <c r="P18" s="15">
        <f t="shared" si="1"/>
        <v>5536.47</v>
      </c>
    </row>
    <row r="19" ht="20.1" customHeight="1" spans="1:16">
      <c r="A19" s="17">
        <v>8</v>
      </c>
      <c r="B19" s="14" t="str">
        <f>Plan1!D48</f>
        <v>RUA ANTONIO ARAÚJO </v>
      </c>
      <c r="C19" s="14"/>
      <c r="D19" s="14"/>
      <c r="E19" s="14"/>
      <c r="F19" s="15">
        <f>Plan1!J52</f>
        <v>18454.9</v>
      </c>
      <c r="G19" s="16">
        <f t="shared" si="0"/>
        <v>0.0732883969046276</v>
      </c>
      <c r="H19" s="15"/>
      <c r="I19" s="16"/>
      <c r="J19" s="19">
        <f>F19</f>
        <v>18454.9</v>
      </c>
      <c r="K19" s="16">
        <f t="shared" si="2"/>
        <v>1</v>
      </c>
      <c r="L19" s="43"/>
      <c r="M19" s="16"/>
      <c r="N19" s="15"/>
      <c r="O19" s="15"/>
      <c r="P19" s="15">
        <f t="shared" si="1"/>
        <v>18454.9</v>
      </c>
    </row>
    <row r="20" ht="20.1" customHeight="1" spans="1:16">
      <c r="A20" s="17">
        <v>9</v>
      </c>
      <c r="B20" s="18" t="str">
        <f>Plan1!D53</f>
        <v>RUA RINEU ROBERTO DE CARVALHO </v>
      </c>
      <c r="C20" s="18"/>
      <c r="D20" s="18"/>
      <c r="E20" s="18"/>
      <c r="F20" s="15">
        <f>Plan1!J57</f>
        <v>7381.96</v>
      </c>
      <c r="G20" s="16">
        <f t="shared" si="0"/>
        <v>0.0293153587618511</v>
      </c>
      <c r="H20" s="19"/>
      <c r="I20" s="16"/>
      <c r="J20" s="19">
        <f>F20</f>
        <v>7381.96</v>
      </c>
      <c r="K20" s="16">
        <f t="shared" si="2"/>
        <v>1</v>
      </c>
      <c r="L20" s="43"/>
      <c r="M20" s="16"/>
      <c r="N20" s="15"/>
      <c r="O20" s="15"/>
      <c r="P20" s="15">
        <f t="shared" si="1"/>
        <v>7381.96</v>
      </c>
    </row>
    <row r="21" ht="20.1" customHeight="1" spans="1:16">
      <c r="A21" s="17">
        <v>10</v>
      </c>
      <c r="B21" s="18" t="str">
        <f>Plan1!D58</f>
        <v>RUA HENRIQUE MANOEL CASTANHO </v>
      </c>
      <c r="C21" s="18"/>
      <c r="D21" s="18"/>
      <c r="E21" s="18"/>
      <c r="F21" s="15">
        <f>Plan1!J62</f>
        <v>9227.45</v>
      </c>
      <c r="G21" s="16">
        <f t="shared" si="0"/>
        <v>0.0366441984523138</v>
      </c>
      <c r="H21" s="19"/>
      <c r="I21" s="16"/>
      <c r="J21" s="19"/>
      <c r="K21" s="16"/>
      <c r="L21" s="19">
        <f>F21</f>
        <v>9227.45</v>
      </c>
      <c r="M21" s="16">
        <f>L21/F21</f>
        <v>1</v>
      </c>
      <c r="N21" s="15"/>
      <c r="O21" s="15"/>
      <c r="P21" s="15">
        <f t="shared" si="1"/>
        <v>9227.45</v>
      </c>
    </row>
    <row r="22" ht="20.1" customHeight="1" spans="1:16">
      <c r="A22" s="17">
        <v>11</v>
      </c>
      <c r="B22" s="14" t="str">
        <f>Plan1!D63</f>
        <v>RUA BENEDITO JOSÉ DE CARVALHO</v>
      </c>
      <c r="C22" s="14"/>
      <c r="D22" s="14"/>
      <c r="E22" s="14"/>
      <c r="F22" s="15">
        <f>Plan1!J67</f>
        <v>20300.39</v>
      </c>
      <c r="G22" s="16">
        <f t="shared" si="0"/>
        <v>0.0806172365950904</v>
      </c>
      <c r="H22" s="19"/>
      <c r="I22" s="16"/>
      <c r="J22" s="19"/>
      <c r="K22" s="16"/>
      <c r="L22" s="19">
        <f>F22</f>
        <v>20300.39</v>
      </c>
      <c r="M22" s="16">
        <f t="shared" ref="M22:M24" si="3">L22/F22</f>
        <v>1</v>
      </c>
      <c r="N22" s="15"/>
      <c r="O22" s="15"/>
      <c r="P22" s="15">
        <f t="shared" si="1"/>
        <v>20300.39</v>
      </c>
    </row>
    <row r="23" ht="20.1" customHeight="1" spans="1:16">
      <c r="A23" s="17">
        <v>12</v>
      </c>
      <c r="B23" s="14" t="str">
        <f>Plan1!D69</f>
        <v>RUA JOSEFA DA SILVA GUERRA MAIA</v>
      </c>
      <c r="C23" s="14"/>
      <c r="D23" s="14"/>
      <c r="E23" s="14"/>
      <c r="F23" s="15">
        <f>Plan1!J73</f>
        <v>36909.8</v>
      </c>
      <c r="G23" s="16">
        <f t="shared" si="0"/>
        <v>0.146576793809255</v>
      </c>
      <c r="H23" s="19"/>
      <c r="I23" s="16"/>
      <c r="J23" s="19"/>
      <c r="K23" s="16"/>
      <c r="L23" s="19">
        <f>F23</f>
        <v>36909.8</v>
      </c>
      <c r="M23" s="16">
        <f t="shared" si="3"/>
        <v>1</v>
      </c>
      <c r="N23" s="15"/>
      <c r="O23" s="15"/>
      <c r="P23" s="15">
        <f t="shared" si="1"/>
        <v>36909.8</v>
      </c>
    </row>
    <row r="24" ht="20.1" customHeight="1" spans="1:16">
      <c r="A24" s="17">
        <v>13</v>
      </c>
      <c r="B24" s="18" t="str">
        <f>Plan1!D74</f>
        <v>RUA JOÃO CARLOS DE PROENÇA </v>
      </c>
      <c r="C24" s="18"/>
      <c r="D24" s="18"/>
      <c r="E24" s="18"/>
      <c r="F24" s="15">
        <f>Plan1!J78</f>
        <v>18454.9</v>
      </c>
      <c r="G24" s="16">
        <f t="shared" si="0"/>
        <v>0.0732883969046276</v>
      </c>
      <c r="H24" s="19"/>
      <c r="I24" s="16"/>
      <c r="J24" s="43"/>
      <c r="K24" s="44"/>
      <c r="L24" s="19">
        <f>F24</f>
        <v>18454.9</v>
      </c>
      <c r="M24" s="16">
        <f t="shared" si="3"/>
        <v>1</v>
      </c>
      <c r="N24" s="15"/>
      <c r="O24" s="15"/>
      <c r="P24" s="15">
        <f t="shared" si="1"/>
        <v>18454.9</v>
      </c>
    </row>
    <row r="25" ht="20.1" customHeight="1" spans="1:16">
      <c r="A25" s="17">
        <v>14</v>
      </c>
      <c r="B25" s="18" t="str">
        <f>Plan1!D79</f>
        <v>RUA JOSÉ BATISTA DE CARVALHO</v>
      </c>
      <c r="C25" s="18"/>
      <c r="D25" s="18"/>
      <c r="E25" s="18"/>
      <c r="F25" s="15">
        <f>Plan1!J83</f>
        <v>27682.35</v>
      </c>
      <c r="G25" s="16">
        <f t="shared" si="0"/>
        <v>0.109932595356941</v>
      </c>
      <c r="H25" s="19"/>
      <c r="I25" s="16"/>
      <c r="J25" s="43"/>
      <c r="K25" s="44"/>
      <c r="L25" s="19"/>
      <c r="M25" s="16"/>
      <c r="N25" s="15">
        <f>F25</f>
        <v>27682.35</v>
      </c>
      <c r="O25" s="16">
        <f>N25/F25</f>
        <v>1</v>
      </c>
      <c r="P25" s="15">
        <f t="shared" si="1"/>
        <v>27682.35</v>
      </c>
    </row>
    <row r="26" ht="20.1" customHeight="1" spans="1:16">
      <c r="A26" s="17">
        <v>15</v>
      </c>
      <c r="B26" s="18" t="str">
        <f>Plan1!D84</f>
        <v>RUA JOÃO PAULA ROSA </v>
      </c>
      <c r="C26" s="18"/>
      <c r="D26" s="18"/>
      <c r="E26" s="18"/>
      <c r="F26" s="15">
        <f>Plan1!J88</f>
        <v>5536.47</v>
      </c>
      <c r="G26" s="16">
        <f t="shared" si="0"/>
        <v>0.0219865190713883</v>
      </c>
      <c r="H26" s="19"/>
      <c r="I26" s="16"/>
      <c r="J26" s="45"/>
      <c r="K26" s="44"/>
      <c r="L26" s="20"/>
      <c r="M26" s="16"/>
      <c r="N26" s="15">
        <f>F26</f>
        <v>5536.47</v>
      </c>
      <c r="O26" s="16">
        <f t="shared" ref="O26:O27" si="4">N26/F26</f>
        <v>1</v>
      </c>
      <c r="P26" s="15">
        <f t="shared" si="1"/>
        <v>5536.47</v>
      </c>
    </row>
    <row r="27" ht="20.1" customHeight="1" spans="1:16">
      <c r="A27" s="17">
        <v>16</v>
      </c>
      <c r="B27" s="18" t="str">
        <f>Plan1!D89</f>
        <v>RUA JOSÉ GOES VIEIRA </v>
      </c>
      <c r="C27" s="18"/>
      <c r="D27" s="18"/>
      <c r="E27" s="18"/>
      <c r="F27" s="15">
        <f>Plan1!J93</f>
        <v>11072.94</v>
      </c>
      <c r="G27" s="16">
        <f t="shared" si="0"/>
        <v>0.0439730381427766</v>
      </c>
      <c r="H27" s="20"/>
      <c r="I27" s="16"/>
      <c r="J27" s="45"/>
      <c r="K27" s="44"/>
      <c r="L27" s="20"/>
      <c r="M27" s="16"/>
      <c r="N27" s="15">
        <f>F27</f>
        <v>11072.94</v>
      </c>
      <c r="O27" s="16">
        <f t="shared" si="4"/>
        <v>1</v>
      </c>
      <c r="P27" s="15">
        <f t="shared" si="1"/>
        <v>11072.94</v>
      </c>
    </row>
    <row r="28" ht="20.1" customHeight="1" spans="1:16">
      <c r="A28" s="21"/>
      <c r="B28" s="17"/>
      <c r="C28" s="17"/>
      <c r="D28" s="17"/>
      <c r="E28" s="17"/>
      <c r="F28" s="22"/>
      <c r="G28" s="23"/>
      <c r="H28" s="24"/>
      <c r="I28" s="23"/>
      <c r="J28" s="24"/>
      <c r="K28" s="46"/>
      <c r="L28" s="47"/>
      <c r="M28" s="23"/>
      <c r="N28" s="22"/>
      <c r="O28" s="48"/>
      <c r="P28" s="22"/>
    </row>
    <row r="29" ht="20.25" customHeight="1" spans="1:16">
      <c r="A29" s="17" t="s">
        <v>128</v>
      </c>
      <c r="B29" s="18"/>
      <c r="C29" s="18"/>
      <c r="D29" s="18"/>
      <c r="E29" s="18"/>
      <c r="F29" s="25"/>
      <c r="G29" s="26">
        <f>SUM(G12:G27)</f>
        <v>1</v>
      </c>
      <c r="H29" s="25">
        <f>SUM(H12:H16)</f>
        <v>85717.93</v>
      </c>
      <c r="I29" s="49">
        <f>H29/F30</f>
        <v>0.340404427858351</v>
      </c>
      <c r="J29" s="25">
        <f>SUM(J17:J20)</f>
        <v>36909.8</v>
      </c>
      <c r="K29" s="49">
        <f>J29/F30</f>
        <v>0.146576793809255</v>
      </c>
      <c r="L29" s="25">
        <f>SUM(L21:L24)</f>
        <v>84892.54</v>
      </c>
      <c r="M29" s="49">
        <f>L29/F30</f>
        <v>0.337126625761287</v>
      </c>
      <c r="N29" s="25">
        <f>SUM(N25:N27)</f>
        <v>44291.76</v>
      </c>
      <c r="O29" s="50">
        <f>N29/F30</f>
        <v>0.175892152571106</v>
      </c>
      <c r="P29" s="51">
        <f>SUM(H29,J29,L29,N29)</f>
        <v>251812.03</v>
      </c>
    </row>
    <row r="30" ht="21.75" customHeight="1" spans="1:16">
      <c r="A30" s="17" t="s">
        <v>129</v>
      </c>
      <c r="B30" s="18"/>
      <c r="C30" s="18"/>
      <c r="D30" s="18"/>
      <c r="E30" s="18"/>
      <c r="F30" s="25">
        <f>SUM(F12:F27)</f>
        <v>251812.03</v>
      </c>
      <c r="G30" s="27"/>
      <c r="H30" s="28"/>
      <c r="I30" s="28"/>
      <c r="J30" s="28"/>
      <c r="K30" s="28"/>
      <c r="L30" s="28"/>
      <c r="M30" s="28"/>
      <c r="N30" s="28"/>
      <c r="O30" s="28"/>
      <c r="P30" s="28"/>
    </row>
    <row r="31" ht="16.5" spans="1:16">
      <c r="A31" s="29"/>
      <c r="B31" s="30"/>
      <c r="C31" s="30"/>
      <c r="D31" s="30"/>
      <c r="E31" s="31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</row>
    <row r="32" ht="16.5" spans="1:16">
      <c r="A32" s="30"/>
      <c r="B32" s="33"/>
      <c r="C32" s="33"/>
      <c r="D32" s="33"/>
      <c r="E32" s="31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ht="16.5" spans="1:16">
      <c r="A33" s="31"/>
      <c r="B33" s="30"/>
      <c r="C33" s="30"/>
      <c r="D33" s="30"/>
      <c r="E33" s="31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</row>
    <row r="34" ht="16.5" spans="1:16">
      <c r="A34" s="34"/>
      <c r="B34" s="32"/>
      <c r="C34" s="32"/>
      <c r="D34" s="32"/>
      <c r="E34" s="32"/>
      <c r="F34" s="32"/>
      <c r="G34" s="32"/>
      <c r="H34" s="32"/>
      <c r="I34" s="32"/>
      <c r="J34" s="52"/>
      <c r="K34" s="32"/>
      <c r="L34" s="32"/>
      <c r="M34" s="32"/>
      <c r="N34" s="32"/>
      <c r="O34" s="32"/>
      <c r="P34" s="32"/>
    </row>
    <row r="35" ht="16.5" spans="1:16">
      <c r="A35" s="35"/>
      <c r="B35" s="32"/>
      <c r="C35" s="32"/>
      <c r="D35" s="32"/>
      <c r="E35" s="36"/>
      <c r="F35" s="32"/>
      <c r="G35" s="32"/>
      <c r="H35" s="32"/>
      <c r="I35" s="32"/>
      <c r="J35" s="52"/>
      <c r="K35" s="32"/>
      <c r="L35" s="32"/>
      <c r="M35" s="32"/>
      <c r="N35" s="32"/>
      <c r="O35" s="32"/>
      <c r="P35" s="32"/>
    </row>
    <row r="36" ht="16.5" spans="1:16">
      <c r="A36" s="37"/>
      <c r="B36" s="32"/>
      <c r="C36" s="32"/>
      <c r="D36" s="32"/>
      <c r="E36" s="38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</row>
    <row r="37" ht="16.5" spans="1:16">
      <c r="A37" s="37"/>
      <c r="B37" s="32"/>
      <c r="C37" s="32"/>
      <c r="D37" s="32"/>
      <c r="E37" s="36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</row>
    <row r="38" ht="18.75" spans="1:16">
      <c r="A38" s="32"/>
      <c r="B38" s="32"/>
      <c r="C38" s="32"/>
      <c r="D38" s="32"/>
      <c r="E38" s="39" t="s">
        <v>130</v>
      </c>
      <c r="F38" s="39"/>
      <c r="G38" s="39"/>
      <c r="H38" s="39"/>
      <c r="I38" s="39"/>
      <c r="J38" s="39"/>
      <c r="K38" s="39"/>
      <c r="L38" s="39"/>
      <c r="M38" s="39"/>
      <c r="N38" s="32"/>
      <c r="O38" s="32"/>
      <c r="P38" s="32"/>
    </row>
    <row r="39" ht="16.5" spans="1:16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53"/>
      <c r="L39" s="32"/>
      <c r="M39" s="32"/>
      <c r="N39" s="32"/>
      <c r="O39" s="32"/>
      <c r="P39" s="32"/>
    </row>
    <row r="40" ht="16.5" spans="1:16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</row>
  </sheetData>
  <mergeCells count="34">
    <mergeCell ref="A3:P3"/>
    <mergeCell ref="A5:P5"/>
    <mergeCell ref="A6:F6"/>
    <mergeCell ref="G6:P6"/>
    <mergeCell ref="A7:F7"/>
    <mergeCell ref="G7:P7"/>
    <mergeCell ref="A8:P8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E38:M38"/>
    <mergeCell ref="A9:A11"/>
    <mergeCell ref="P9:P11"/>
    <mergeCell ref="B9:E11"/>
    <mergeCell ref="F9:G10"/>
    <mergeCell ref="H9:I10"/>
    <mergeCell ref="J9:K10"/>
    <mergeCell ref="L9:M10"/>
    <mergeCell ref="N9:O10"/>
    <mergeCell ref="B29:E30"/>
  </mergeCells>
  <pageMargins left="0.511811023622047" right="0.511811023622047" top="0.78740157480315" bottom="0.78740157480315" header="0.31496062992126" footer="0.31496062992126"/>
  <pageSetup paperSize="9" scale="4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Plan1</vt:lpstr>
      <vt:lpstr>CRONOGRAMA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revision>1</cp:revision>
  <dcterms:created xsi:type="dcterms:W3CDTF">2022-06-15T13:28:00Z</dcterms:created>
  <cp:lastPrinted>2023-01-10T18:32:00Z</cp:lastPrinted>
  <dcterms:modified xsi:type="dcterms:W3CDTF">2023-03-06T14:12:50Z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77C8769FB92D484AB9E62F4BCC25C58C</vt:lpwstr>
  </property>
  <property fmtid="{D5CDD505-2E9C-101B-9397-08002B2CF9AE}" pid="9" name="KSOProductBuildVer">
    <vt:lpwstr>1046-11.2.0.11380</vt:lpwstr>
  </property>
</Properties>
</file>