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PLANILHA ORÇAMENTÁRIA" sheetId="1" r:id="rId1"/>
    <sheet name="CRONOGRAMA" sheetId="3" r:id="rId2"/>
  </sheets>
  <definedNames>
    <definedName name="_xlnm.Print_Area" localSheetId="1">CRONOGRAMA!$A$1:$G$42</definedName>
    <definedName name="_xlnm.Print_Area" localSheetId="0">'PLANILHA ORÇAMENTÁRIA'!$A$1:$K$59</definedName>
  </definedNames>
  <calcPr calcId="125725"/>
</workbook>
</file>

<file path=xl/calcChain.xml><?xml version="1.0" encoding="utf-8"?>
<calcChain xmlns="http://schemas.openxmlformats.org/spreadsheetml/2006/main">
  <c r="I45" i="1"/>
  <c r="I44"/>
  <c r="I43"/>
  <c r="I42"/>
  <c r="I39"/>
  <c r="I38"/>
  <c r="I37"/>
  <c r="I36"/>
  <c r="I33"/>
  <c r="I32"/>
  <c r="I31"/>
  <c r="I30"/>
  <c r="I27"/>
  <c r="I26"/>
  <c r="I25"/>
  <c r="I24"/>
  <c r="I21"/>
  <c r="I20"/>
  <c r="I19"/>
  <c r="I18"/>
  <c r="I14"/>
  <c r="H19" l="1"/>
  <c r="J19" s="1"/>
  <c r="H20"/>
  <c r="J20" s="1"/>
  <c r="H21"/>
  <c r="J21" s="1"/>
  <c r="H25"/>
  <c r="J25" s="1"/>
  <c r="H26"/>
  <c r="J26" s="1"/>
  <c r="H27"/>
  <c r="J27" s="1"/>
  <c r="H31"/>
  <c r="J31" s="1"/>
  <c r="H32"/>
  <c r="J32" s="1"/>
  <c r="H33"/>
  <c r="J33" s="1"/>
  <c r="H37"/>
  <c r="J37" s="1"/>
  <c r="H38"/>
  <c r="J38" s="1"/>
  <c r="H39"/>
  <c r="J39" s="1"/>
  <c r="H43"/>
  <c r="J43" s="1"/>
  <c r="H44"/>
  <c r="J44" s="1"/>
  <c r="H45"/>
  <c r="J45" s="1"/>
  <c r="H42" l="1"/>
  <c r="J42" s="1"/>
  <c r="H24"/>
  <c r="J24" s="1"/>
  <c r="H30"/>
  <c r="J30" s="1"/>
  <c r="H36"/>
  <c r="J36" s="1"/>
  <c r="H18"/>
  <c r="J18" s="1"/>
  <c r="H14"/>
  <c r="J14" s="1"/>
  <c r="I40" l="1"/>
  <c r="I34"/>
  <c r="I28"/>
  <c r="I22"/>
  <c r="J22"/>
  <c r="C13" i="3" s="1"/>
  <c r="D13" s="1"/>
  <c r="D14" l="1"/>
  <c r="J28" i="1"/>
  <c r="C15" i="3" s="1"/>
  <c r="J40" i="1"/>
  <c r="C19" i="3" s="1"/>
  <c r="G19" s="1"/>
  <c r="J34" i="1"/>
  <c r="C17" i="3" s="1"/>
  <c r="J46" i="1"/>
  <c r="I46"/>
  <c r="B21" i="3"/>
  <c r="B19"/>
  <c r="B17"/>
  <c r="B15"/>
  <c r="B13"/>
  <c r="C21" l="1"/>
  <c r="G21" s="1"/>
  <c r="G22" s="1"/>
  <c r="G20"/>
  <c r="E17"/>
  <c r="E18" s="1"/>
  <c r="F17"/>
  <c r="F18" s="1"/>
  <c r="E15"/>
  <c r="F15"/>
  <c r="B11"/>
  <c r="G27" l="1"/>
  <c r="F16"/>
  <c r="F27"/>
  <c r="E27"/>
  <c r="E16"/>
  <c r="J15" i="1"/>
  <c r="J49" s="1"/>
  <c r="I15"/>
  <c r="I49" s="1"/>
  <c r="C11" i="3" l="1"/>
  <c r="D11" l="1"/>
  <c r="C25"/>
  <c r="C12" s="1"/>
  <c r="D12" l="1"/>
  <c r="D27"/>
  <c r="G28"/>
  <c r="C18"/>
  <c r="C20"/>
  <c r="C22"/>
  <c r="C14"/>
  <c r="C16"/>
  <c r="D28"/>
  <c r="D30" s="1"/>
  <c r="E28"/>
  <c r="F28"/>
  <c r="D29" l="1"/>
  <c r="E30"/>
  <c r="F30" s="1"/>
  <c r="G30" s="1"/>
  <c r="E29" l="1"/>
  <c r="F29" s="1"/>
  <c r="G29" s="1"/>
</calcChain>
</file>

<file path=xl/sharedStrings.xml><?xml version="1.0" encoding="utf-8"?>
<sst xmlns="http://schemas.openxmlformats.org/spreadsheetml/2006/main" count="172" uniqueCount="108">
  <si>
    <t>ITEM</t>
  </si>
  <si>
    <t>FONTE</t>
  </si>
  <si>
    <t>CÓD.</t>
  </si>
  <si>
    <t>MATERIAL E MÃO DE OBRA</t>
  </si>
  <si>
    <t>UNIDADE</t>
  </si>
  <si>
    <t>QUANTIDADE</t>
  </si>
  <si>
    <t>PREÇO UNITÁRIO</t>
  </si>
  <si>
    <t>PREÇO TOTAL SEM BDI</t>
  </si>
  <si>
    <t>PREÇO TOTAL COM BDI</t>
  </si>
  <si>
    <t>MEMÓRIA DE CÁLCULO</t>
  </si>
  <si>
    <t>PLANILHA ORÇAMENTÁRIA</t>
  </si>
  <si>
    <t>BASE ORÇAMENTÁRIA</t>
  </si>
  <si>
    <t>FONTES</t>
  </si>
  <si>
    <r>
      <t xml:space="preserve">PROPRIETÁRIO: </t>
    </r>
    <r>
      <rPr>
        <sz val="11"/>
        <color theme="1"/>
        <rFont val="Calibri"/>
        <family val="2"/>
        <scheme val="minor"/>
      </rPr>
      <t>PREFEITURA MUNICIPAL DE PILAR DO SUL-SP</t>
    </r>
  </si>
  <si>
    <t>CDHU</t>
  </si>
  <si>
    <t>02.08.020</t>
  </si>
  <si>
    <t>Placa de identificação para obra</t>
  </si>
  <si>
    <t>2.1</t>
  </si>
  <si>
    <t>SUB TOTAL</t>
  </si>
  <si>
    <t>LEIS SOCIAIS= 97,78%</t>
  </si>
  <si>
    <t>TOTAL</t>
  </si>
  <si>
    <t>1.1</t>
  </si>
  <si>
    <t>SERVIÇOS PRELIMINARES</t>
  </si>
  <si>
    <t>SEM BDI</t>
  </si>
  <si>
    <t>COM BDI</t>
  </si>
  <si>
    <t>&gt;&gt;Placa nas dimensões= 4,00m x 1,5m = 6,00m²</t>
  </si>
  <si>
    <t>m²</t>
  </si>
  <si>
    <t>CRONOGRAMA FÍSICO-FINANCEIRO</t>
  </si>
  <si>
    <t>DESCRIMINAÇÃO</t>
  </si>
  <si>
    <t>ETAPA</t>
  </si>
  <si>
    <t>30 DIAS</t>
  </si>
  <si>
    <t>60 DIAS</t>
  </si>
  <si>
    <t>90 DIAS</t>
  </si>
  <si>
    <t>120 DIAS</t>
  </si>
  <si>
    <t>%</t>
  </si>
  <si>
    <t>RESUMO DO ORÇAMENTO</t>
  </si>
  <si>
    <t>TOTAL (R$)</t>
  </si>
  <si>
    <t>TOTAL (%)</t>
  </si>
  <si>
    <t>ACUMULADO (R$)</t>
  </si>
  <si>
    <t>ACUMULADO (%)</t>
  </si>
  <si>
    <r>
      <rPr>
        <b/>
        <sz val="13"/>
        <color rgb="FF000000"/>
        <rFont val="Arial"/>
        <family val="2"/>
      </rPr>
      <t>OBS.: 1</t>
    </r>
    <r>
      <rPr>
        <sz val="13"/>
        <color rgb="FF000000"/>
        <rFont val="Arial"/>
        <family val="2"/>
      </rPr>
      <t xml:space="preserve"> - OS PRAZOS DAS ETAPAS SERÃO CONSIDERADOS A PARTIR DA DATA DA ASSINATURA DA ORDEM DE SERVIÇO INICIAL EMITIDA  PELA PREFEITURA.</t>
    </r>
  </si>
  <si>
    <r>
      <t xml:space="preserve">PROPRIETÁRIO: </t>
    </r>
    <r>
      <rPr>
        <sz val="12"/>
        <color rgb="FF000000"/>
        <rFont val="Arial"/>
        <family val="2"/>
      </rPr>
      <t>PREFEITURA MUNICIPAL DE PILAR DO SUL/SP</t>
    </r>
  </si>
  <si>
    <t>PRAZO DA OBRA: 150 DIAS</t>
  </si>
  <si>
    <t>RECAPEAMENTO ASFÁLTICO</t>
  </si>
  <si>
    <t>2.1.1</t>
  </si>
  <si>
    <t>2.1.2</t>
  </si>
  <si>
    <t>2.1.3</t>
  </si>
  <si>
    <t>SINAPI</t>
  </si>
  <si>
    <t>Execução de pintura de ligação com emulsão asfáltica RR-2C</t>
  </si>
  <si>
    <t>m³</t>
  </si>
  <si>
    <t xml:space="preserve">m³ x km </t>
  </si>
  <si>
    <t xml:space="preserve">Transporte com caminhão basculante de 14 m³, em via urbana pavimentada, dmt até 30 km </t>
  </si>
  <si>
    <t>2.1.4</t>
  </si>
  <si>
    <t>Transporte com caminhão basculante de 14 m³, em via urbana pavimentada, adicional para dmt excedente a 30 km (unidade: m3xkm)</t>
  </si>
  <si>
    <t>2.2</t>
  </si>
  <si>
    <t>2.2.1</t>
  </si>
  <si>
    <t>2.2.2</t>
  </si>
  <si>
    <t>2.2.3</t>
  </si>
  <si>
    <t>2.2.4</t>
  </si>
  <si>
    <t>2.3</t>
  </si>
  <si>
    <t>2.3.1</t>
  </si>
  <si>
    <t>2.3.2</t>
  </si>
  <si>
    <t>2.3.3</t>
  </si>
  <si>
    <t>2.3.4</t>
  </si>
  <si>
    <t>2.4</t>
  </si>
  <si>
    <t>2.4.1</t>
  </si>
  <si>
    <t>2.4.2</t>
  </si>
  <si>
    <t>2.4.3</t>
  </si>
  <si>
    <t>2.4.4</t>
  </si>
  <si>
    <t xml:space="preserve">RUA GENÉZIO GOMES RIBEIRO </t>
  </si>
  <si>
    <t>RUA JOSÉ DE PAULA ROSA</t>
  </si>
  <si>
    <t>RUA GULIVER TODESCO</t>
  </si>
  <si>
    <t xml:space="preserve">RUA LÁZARO PEREIRA DA NEVES </t>
  </si>
  <si>
    <t>2.5</t>
  </si>
  <si>
    <t>2.5.1</t>
  </si>
  <si>
    <t>2.5.2</t>
  </si>
  <si>
    <t>2.5.3</t>
  </si>
  <si>
    <t>2.5.4</t>
  </si>
  <si>
    <r>
      <t xml:space="preserve">LOCAL: </t>
    </r>
    <r>
      <rPr>
        <sz val="11"/>
        <color theme="1"/>
        <rFont val="Calibri"/>
        <family val="2"/>
        <scheme val="minor"/>
      </rPr>
      <t xml:space="preserve">RUAS: TRECHO DA MARCOLINO GOMES DE OLIVEIRA, GENÉSIO GOMES RIBEIRO, JOSÉ DE PAULA ROSA, GULIVER TODESCO, LÁZARO PEREIRA DAS NEVES </t>
    </r>
  </si>
  <si>
    <t xml:space="preserve">RUA (TRECHO) MARCOLINO GOMES DE OLIVEIRA </t>
  </si>
  <si>
    <r>
      <t xml:space="preserve">OBRA: </t>
    </r>
    <r>
      <rPr>
        <sz val="11"/>
        <color theme="1"/>
        <rFont val="Calibri"/>
        <family val="2"/>
        <scheme val="minor"/>
      </rPr>
      <t>INFRAESTRUTURA URBANA COM EXECUÇÃO DE RECAPEAMENTO ASFÁLTICO EM RUAS DO BAIRRO JARDIM CAMPESTRE II</t>
    </r>
  </si>
  <si>
    <r>
      <t xml:space="preserve">PROCESSO: </t>
    </r>
    <r>
      <rPr>
        <sz val="12"/>
        <rFont val="Arial"/>
        <family val="2"/>
      </rPr>
      <t xml:space="preserve"> INFRAESTRUTURA URBANA COM EXECUÇÃO DE RECAPEAMENTO ASFÁLTICO EM RUAS DO BAIRRO JARDIM CAMPESTRE II</t>
    </r>
  </si>
  <si>
    <r>
      <t xml:space="preserve">LOCAL: </t>
    </r>
    <r>
      <rPr>
        <sz val="12"/>
        <color rgb="FF000000"/>
        <rFont val="Arial"/>
        <family val="2"/>
      </rPr>
      <t xml:space="preserve">RUAS: TRECHO DA MARCOLINO GOMES DE OLIVEIRA, GENÉSIO GOMES RIBEIRO, JOSÉ DE PAULA ROSA, GULIVER TODESCO, LÁZARO PEREIRA DAS NEVES </t>
    </r>
  </si>
  <si>
    <t xml:space="preserve">Execução de pavimento com aplicação de concreto asfáltico, camada de rolamento - 3,5cm </t>
  </si>
  <si>
    <t>&gt;&gt;Área de imprimação = 1.068,30m²</t>
  </si>
  <si>
    <t>&gt;&gt;Volume de CBUQ = 1.068,30m² x 0,035m = 37,39m³</t>
  </si>
  <si>
    <t xml:space="preserve">&gt;&gt; Volume do CBUQ x 30km = 37,39m³ x 30km = 1.121,70m³ x km </t>
  </si>
  <si>
    <t xml:space="preserve">&gt;&gt; Volume do CBUQ x 40km = 37,39m³ x40km = 1.495,60m³ x km </t>
  </si>
  <si>
    <t>&gt;&gt;Área de imprimação = 755,47m²</t>
  </si>
  <si>
    <t>&gt;&gt;Volume de CBUQ = 755,47m² x 0,035m = 26,44m³</t>
  </si>
  <si>
    <t xml:space="preserve">&gt;&gt; Volume do CBUQ x 30km = 26,44m³ x 30km = 793,20m³ x km </t>
  </si>
  <si>
    <t xml:space="preserve">&gt;&gt; Volume do CBUQ x 40km = 26,44m³ x40km = 1.057,60m³ x km </t>
  </si>
  <si>
    <t>&gt;&gt;Área de imprimação = 922,33m²</t>
  </si>
  <si>
    <t>&gt;&gt;Volume de CBUQ = 922,33m² x 0,035m = 32,28m³</t>
  </si>
  <si>
    <t xml:space="preserve">&gt;&gt; Volume do CBUQ x 30km = 32,28m³ x 30km = 968,40m³ x km </t>
  </si>
  <si>
    <t xml:space="preserve">&gt;&gt; Volume do CBUQ x 40km = 32,28m³ x40km = 1.291,20m³ x km </t>
  </si>
  <si>
    <t>&gt;&gt;Área de imprimação = 1.132,89m²</t>
  </si>
  <si>
    <t>&gt;&gt;Volume de CBUQ = 1.432,89m² x 0,035m = 39,65m³</t>
  </si>
  <si>
    <t xml:space="preserve">&gt;&gt; Volume do CBUQ x 30km = 39,65m³ x 30km = 1.189,50m³ x km </t>
  </si>
  <si>
    <t xml:space="preserve">&gt;&gt; Volume do CBUQ x 40km = 39,65m³ x40km = 1.586,00m³ x km </t>
  </si>
  <si>
    <t>&gt;&gt;Área de imprimação = 1.982,01m²</t>
  </si>
  <si>
    <t>&gt;&gt;Volume de CBUQ = 1.982,01m² x 0,035m = 69,37m³</t>
  </si>
  <si>
    <t xml:space="preserve">&gt;&gt; Volume do CBUQ x 30km = 69,37m³ x 30km = 2.081,10m³ x km </t>
  </si>
  <si>
    <t xml:space="preserve">&gt;&gt; Volume do CBUQ x 40km = 69,37m³ x40km = 2.774,80m³ x km </t>
  </si>
  <si>
    <t>SINAPI- DATA BASE: 06/2022 (DESONERADO) - CDHU 186 (DESONERADO)</t>
  </si>
  <si>
    <t>PREÇO UNITÁRIO COM BDI: 26,85%</t>
  </si>
  <si>
    <t>PILAR DO SUL, 04 DE AGOSTO DE 2022.</t>
  </si>
  <si>
    <t>PILAR DO SUL-SP, 03 DE AGOSTO DE 2022.</t>
  </si>
</sst>
</file>

<file path=xl/styles.xml><?xml version="1.0" encoding="utf-8"?>
<styleSheet xmlns="http://schemas.openxmlformats.org/spreadsheetml/2006/main">
  <numFmts count="2">
    <numFmt numFmtId="164" formatCode="&quot;R$&quot;\ #,##0.00"/>
    <numFmt numFmtId="165" formatCode="&quot;R$ &quot;#,##0.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1"/>
      <color theme="1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b/>
      <sz val="13"/>
      <color rgb="FF000000"/>
      <name val="Arial"/>
      <family val="2"/>
    </font>
    <font>
      <sz val="13"/>
      <color rgb="FF000000"/>
      <name val="Arial"/>
      <family val="2"/>
    </font>
    <font>
      <b/>
      <sz val="13"/>
      <color theme="1"/>
      <name val="Arial"/>
      <family val="2"/>
    </font>
    <font>
      <sz val="11"/>
      <color rgb="FF000000"/>
      <name val="Arial1"/>
      <charset val="1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003300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rgb="FFFFFFFF"/>
        <bgColor rgb="FFF2F2F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0" fontId="11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/>
    <xf numFmtId="164" fontId="8" fillId="0" borderId="18" xfId="0" applyNumberFormat="1" applyFont="1" applyFill="1" applyBorder="1" applyAlignment="1">
      <alignment horizontal="center" vertical="center"/>
    </xf>
    <xf numFmtId="0" fontId="9" fillId="0" borderId="21" xfId="0" applyFont="1" applyFill="1" applyBorder="1"/>
    <xf numFmtId="164" fontId="8" fillId="0" borderId="18" xfId="4" applyNumberFormat="1" applyFont="1" applyFill="1" applyBorder="1" applyAlignment="1" applyProtection="1">
      <alignment horizontal="center" vertical="center"/>
    </xf>
    <xf numFmtId="164" fontId="8" fillId="0" borderId="5" xfId="4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0" fontId="9" fillId="0" borderId="1" xfId="4" applyNumberFormat="1" applyFont="1" applyBorder="1" applyAlignment="1" applyProtection="1">
      <alignment horizontal="center" vertical="center"/>
    </xf>
    <xf numFmtId="10" fontId="9" fillId="0" borderId="21" xfId="4" applyNumberFormat="1" applyFont="1" applyBorder="1" applyAlignment="1" applyProtection="1">
      <alignment horizontal="center" vertic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10" fontId="9" fillId="0" borderId="0" xfId="4" applyNumberFormat="1" applyFont="1" applyBorder="1" applyAlignment="1" applyProtection="1">
      <alignment horizontal="center" vertical="center"/>
    </xf>
    <xf numFmtId="0" fontId="7" fillId="0" borderId="0" xfId="0" applyFont="1" applyBorder="1"/>
    <xf numFmtId="0" fontId="7" fillId="0" borderId="0" xfId="0" applyFont="1"/>
    <xf numFmtId="164" fontId="9" fillId="0" borderId="18" xfId="4" applyNumberFormat="1" applyFont="1" applyFill="1" applyBorder="1" applyAlignment="1" applyProtection="1">
      <alignment horizontal="center" vertical="center"/>
    </xf>
    <xf numFmtId="164" fontId="9" fillId="0" borderId="19" xfId="4" applyNumberFormat="1" applyFont="1" applyFill="1" applyBorder="1" applyAlignment="1" applyProtection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7" fillId="0" borderId="18" xfId="0" applyFont="1" applyFill="1" applyBorder="1"/>
    <xf numFmtId="0" fontId="17" fillId="0" borderId="5" xfId="0" applyFont="1" applyFill="1" applyBorder="1"/>
    <xf numFmtId="10" fontId="9" fillId="0" borderId="29" xfId="4" applyNumberFormat="1" applyFont="1" applyBorder="1" applyAlignment="1" applyProtection="1">
      <alignment horizontal="center" vertical="center"/>
    </xf>
    <xf numFmtId="0" fontId="0" fillId="0" borderId="1" xfId="0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5" fontId="8" fillId="5" borderId="18" xfId="0" applyNumberFormat="1" applyFont="1" applyFill="1" applyBorder="1" applyAlignment="1">
      <alignment horizontal="center" vertical="center"/>
    </xf>
    <xf numFmtId="165" fontId="8" fillId="5" borderId="28" xfId="0" applyNumberFormat="1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65" fontId="8" fillId="5" borderId="14" xfId="0" applyNumberFormat="1" applyFont="1" applyFill="1" applyBorder="1" applyAlignment="1">
      <alignment horizontal="center" vertical="center"/>
    </xf>
    <xf numFmtId="10" fontId="9" fillId="0" borderId="21" xfId="4" applyNumberFormat="1" applyFont="1" applyBorder="1" applyAlignment="1">
      <alignment horizontal="center" vertical="center"/>
    </xf>
    <xf numFmtId="10" fontId="9" fillId="0" borderId="29" xfId="4" applyNumberFormat="1" applyFont="1" applyBorder="1" applyAlignment="1">
      <alignment horizontal="center" vertical="center"/>
    </xf>
    <xf numFmtId="10" fontId="9" fillId="0" borderId="22" xfId="4" applyNumberFormat="1" applyFont="1" applyBorder="1" applyAlignment="1">
      <alignment horizontal="center" vertical="center"/>
    </xf>
    <xf numFmtId="164" fontId="8" fillId="0" borderId="18" xfId="0" applyNumberFormat="1" applyFont="1" applyBorder="1" applyAlignment="1">
      <alignment horizontal="center" vertical="center"/>
    </xf>
    <xf numFmtId="10" fontId="9" fillId="0" borderId="21" xfId="0" applyNumberFormat="1" applyFont="1" applyBorder="1" applyAlignment="1">
      <alignment horizontal="center" vertical="center"/>
    </xf>
    <xf numFmtId="164" fontId="7" fillId="0" borderId="5" xfId="4" applyNumberFormat="1" applyFont="1" applyFill="1" applyBorder="1" applyAlignment="1">
      <alignment horizontal="center" vertical="center"/>
    </xf>
    <xf numFmtId="164" fontId="6" fillId="0" borderId="7" xfId="4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8" fillId="0" borderId="17" xfId="0" quotePrefix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0" fontId="9" fillId="0" borderId="0" xfId="4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0" xfId="0" applyBorder="1"/>
    <xf numFmtId="0" fontId="10" fillId="6" borderId="14" xfId="0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10" fontId="9" fillId="0" borderId="22" xfId="0" applyNumberFormat="1" applyFont="1" applyBorder="1" applyAlignment="1">
      <alignment horizontal="center" vertical="center"/>
    </xf>
    <xf numFmtId="164" fontId="6" fillId="0" borderId="19" xfId="4" applyNumberFormat="1" applyFont="1" applyFill="1" applyBorder="1" applyAlignment="1">
      <alignment horizontal="center" vertical="center"/>
    </xf>
    <xf numFmtId="10" fontId="9" fillId="0" borderId="29" xfId="0" applyNumberFormat="1" applyFont="1" applyBorder="1" applyAlignment="1">
      <alignment horizontal="center" vertical="center"/>
    </xf>
    <xf numFmtId="164" fontId="6" fillId="0" borderId="5" xfId="4" applyNumberFormat="1" applyFont="1" applyFill="1" applyBorder="1" applyAlignment="1">
      <alignment horizontal="center" vertical="center"/>
    </xf>
    <xf numFmtId="10" fontId="9" fillId="0" borderId="2" xfId="4" applyNumberFormat="1" applyFont="1" applyBorder="1" applyAlignment="1" applyProtection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5" fillId="4" borderId="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6" fillId="4" borderId="0" xfId="0" applyFont="1" applyFill="1" applyBorder="1" applyAlignment="1">
      <alignment horizontal="left" vertical="center" wrapText="1"/>
    </xf>
    <xf numFmtId="0" fontId="8" fillId="7" borderId="12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9" fillId="0" borderId="0" xfId="5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/>
    </xf>
    <xf numFmtId="165" fontId="19" fillId="8" borderId="1" xfId="0" applyNumberFormat="1" applyFont="1" applyFill="1" applyBorder="1" applyAlignment="1">
      <alignment horizontal="center" vertical="center"/>
    </xf>
  </cellXfs>
  <cellStyles count="6">
    <cellStyle name="Normal" xfId="0" builtinId="0"/>
    <cellStyle name="Normal 2 2" xfId="3"/>
    <cellStyle name="Normal 27" xfId="5"/>
    <cellStyle name="Normal 3" xfId="2"/>
    <cellStyle name="Normal 3 2" xfId="1"/>
    <cellStyle name="Porcentagem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0</xdr:row>
      <xdr:rowOff>180974</xdr:rowOff>
    </xdr:from>
    <xdr:to>
      <xdr:col>9</xdr:col>
      <xdr:colOff>878417</xdr:colOff>
      <xdr:row>3</xdr:row>
      <xdr:rowOff>491470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9800" y="180974"/>
          <a:ext cx="11125200" cy="881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2962275</xdr:colOff>
      <xdr:row>55</xdr:row>
      <xdr:rowOff>133350</xdr:rowOff>
    </xdr:from>
    <xdr:to>
      <xdr:col>7</xdr:col>
      <xdr:colOff>504825</xdr:colOff>
      <xdr:row>58</xdr:row>
      <xdr:rowOff>152400</xdr:rowOff>
    </xdr:to>
    <xdr:sp macro="" textlink="">
      <xdr:nvSpPr>
        <xdr:cNvPr id="3" name="CaixaDeTexto 2"/>
        <xdr:cNvSpPr txBox="1"/>
      </xdr:nvSpPr>
      <xdr:spPr>
        <a:xfrm>
          <a:off x="5851525" y="16759767"/>
          <a:ext cx="4739217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EDUARDO</a:t>
          </a:r>
          <a:r>
            <a:rPr lang="pt-BR" sz="1100" b="1" baseline="0"/>
            <a:t> OLIVEIRA DOS SANTOS JUNIOR</a:t>
          </a:r>
        </a:p>
        <a:p>
          <a:r>
            <a:rPr lang="pt-BR" sz="1100" baseline="0"/>
            <a:t>                SECRETÁRIO DE OBRAS, INFRAESTRUTURA E URBANISMO</a:t>
          </a:r>
          <a:endParaRPr lang="pt-BR" sz="1100"/>
        </a:p>
      </xdr:txBody>
    </xdr:sp>
    <xdr:clientData/>
  </xdr:twoCellAnchor>
  <xdr:twoCellAnchor>
    <xdr:from>
      <xdr:col>7</xdr:col>
      <xdr:colOff>428625</xdr:colOff>
      <xdr:row>55</xdr:row>
      <xdr:rowOff>133350</xdr:rowOff>
    </xdr:from>
    <xdr:to>
      <xdr:col>9</xdr:col>
      <xdr:colOff>447675</xdr:colOff>
      <xdr:row>58</xdr:row>
      <xdr:rowOff>152400</xdr:rowOff>
    </xdr:to>
    <xdr:sp macro="" textlink="">
      <xdr:nvSpPr>
        <xdr:cNvPr id="4" name="CaixaDeTexto 3"/>
        <xdr:cNvSpPr txBox="1"/>
      </xdr:nvSpPr>
      <xdr:spPr>
        <a:xfrm>
          <a:off x="9324975" y="14125575"/>
          <a:ext cx="356235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JEFERSON ROBERTO FERREIRA DOS SANTOS</a:t>
          </a:r>
          <a:endParaRPr lang="pt-BR" sz="1100" b="1" baseline="0"/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  <xdr:twoCellAnchor>
    <xdr:from>
      <xdr:col>9</xdr:col>
      <xdr:colOff>0</xdr:colOff>
      <xdr:row>55</xdr:row>
      <xdr:rowOff>114300</xdr:rowOff>
    </xdr:from>
    <xdr:to>
      <xdr:col>10</xdr:col>
      <xdr:colOff>2124075</xdr:colOff>
      <xdr:row>58</xdr:row>
      <xdr:rowOff>133350</xdr:rowOff>
    </xdr:to>
    <xdr:sp macro="" textlink="">
      <xdr:nvSpPr>
        <xdr:cNvPr id="5" name="CaixaDeTexto 4"/>
        <xdr:cNvSpPr txBox="1"/>
      </xdr:nvSpPr>
      <xdr:spPr>
        <a:xfrm>
          <a:off x="12439650" y="14106525"/>
          <a:ext cx="356235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NEIVITON PEREIRA</a:t>
          </a:r>
          <a:r>
            <a:rPr lang="pt-BR" sz="1100" b="1" baseline="0"/>
            <a:t> DA SILVA</a:t>
          </a:r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2423539</xdr:colOff>
      <xdr:row>0</xdr:row>
      <xdr:rowOff>159124</xdr:rowOff>
    </xdr:from>
    <xdr:to>
      <xdr:col>5</xdr:col>
      <xdr:colOff>2019300</xdr:colOff>
      <xdr:row>1</xdr:row>
      <xdr:rowOff>638175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033139" y="159124"/>
          <a:ext cx="9263636" cy="66955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276225</xdr:colOff>
      <xdr:row>37</xdr:row>
      <xdr:rowOff>152400</xdr:rowOff>
    </xdr:from>
    <xdr:to>
      <xdr:col>4</xdr:col>
      <xdr:colOff>2076450</xdr:colOff>
      <xdr:row>40</xdr:row>
      <xdr:rowOff>171450</xdr:rowOff>
    </xdr:to>
    <xdr:sp macro="" textlink="">
      <xdr:nvSpPr>
        <xdr:cNvPr id="3" name="CaixaDeTexto 2"/>
        <xdr:cNvSpPr txBox="1"/>
      </xdr:nvSpPr>
      <xdr:spPr>
        <a:xfrm>
          <a:off x="4743450" y="9058275"/>
          <a:ext cx="55149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EDUARDO</a:t>
          </a:r>
          <a:r>
            <a:rPr lang="pt-BR" sz="1100" b="1" baseline="0"/>
            <a:t> OLIVEIRA DOS SANTOS JUNIOR</a:t>
          </a:r>
        </a:p>
        <a:p>
          <a:r>
            <a:rPr lang="pt-BR" sz="1100" baseline="0"/>
            <a:t>                                 SECRETÁRIO DE OBRAS, INFRAESTRUTURA E URBANISMO</a:t>
          </a:r>
          <a:endParaRPr lang="pt-BR" sz="1100"/>
        </a:p>
      </xdr:txBody>
    </xdr:sp>
    <xdr:clientData/>
  </xdr:twoCellAnchor>
  <xdr:twoCellAnchor>
    <xdr:from>
      <xdr:col>4</xdr:col>
      <xdr:colOff>657225</xdr:colOff>
      <xdr:row>37</xdr:row>
      <xdr:rowOff>142875</xdr:rowOff>
    </xdr:from>
    <xdr:to>
      <xdr:col>6</xdr:col>
      <xdr:colOff>57150</xdr:colOff>
      <xdr:row>40</xdr:row>
      <xdr:rowOff>161925</xdr:rowOff>
    </xdr:to>
    <xdr:sp macro="" textlink="">
      <xdr:nvSpPr>
        <xdr:cNvPr id="4" name="CaixaDeTexto 3"/>
        <xdr:cNvSpPr txBox="1"/>
      </xdr:nvSpPr>
      <xdr:spPr>
        <a:xfrm>
          <a:off x="8839200" y="9048750"/>
          <a:ext cx="365760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JEFERSON ROBERTO FERREIRA DOS SANTOS</a:t>
          </a:r>
          <a:endParaRPr lang="pt-BR" sz="1100" b="1" baseline="0"/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  <xdr:twoCellAnchor>
    <xdr:from>
      <xdr:col>5</xdr:col>
      <xdr:colOff>1447800</xdr:colOff>
      <xdr:row>37</xdr:row>
      <xdr:rowOff>123825</xdr:rowOff>
    </xdr:from>
    <xdr:to>
      <xdr:col>7</xdr:col>
      <xdr:colOff>0</xdr:colOff>
      <xdr:row>40</xdr:row>
      <xdr:rowOff>142875</xdr:rowOff>
    </xdr:to>
    <xdr:sp macro="" textlink="">
      <xdr:nvSpPr>
        <xdr:cNvPr id="5" name="CaixaDeTexto 4"/>
        <xdr:cNvSpPr txBox="1"/>
      </xdr:nvSpPr>
      <xdr:spPr>
        <a:xfrm>
          <a:off x="10706100" y="7962900"/>
          <a:ext cx="35718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NEIVITON PEREIRA</a:t>
          </a:r>
          <a:r>
            <a:rPr lang="pt-BR" sz="1100" b="1" baseline="0"/>
            <a:t> DA SILVA</a:t>
          </a:r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65"/>
  <sheetViews>
    <sheetView tabSelected="1" zoomScale="90" zoomScaleNormal="90" workbookViewId="0">
      <selection sqref="A1:K59"/>
    </sheetView>
  </sheetViews>
  <sheetFormatPr defaultRowHeight="15"/>
  <cols>
    <col min="1" max="1" width="9.140625" style="1" customWidth="1"/>
    <col min="2" max="2" width="20.5703125" style="1" customWidth="1"/>
    <col min="3" max="3" width="13.42578125" style="1" customWidth="1"/>
    <col min="4" max="4" width="68.7109375" style="1" customWidth="1"/>
    <col min="5" max="5" width="9.28515625" style="1" bestFit="1" customWidth="1"/>
    <col min="6" max="6" width="13.28515625" style="1" bestFit="1" customWidth="1"/>
    <col min="7" max="7" width="16.42578125" style="1" bestFit="1" customWidth="1"/>
    <col min="8" max="8" width="33.28515625" style="1" customWidth="1"/>
    <col min="9" max="9" width="21.28515625" style="1" bestFit="1" customWidth="1"/>
    <col min="10" max="10" width="21.7109375" style="1" bestFit="1" customWidth="1"/>
    <col min="11" max="11" width="68.7109375" style="1" customWidth="1"/>
  </cols>
  <sheetData>
    <row r="4" spans="1:11" ht="60.75" customHeight="1"/>
    <row r="5" spans="1:11">
      <c r="A5" s="97" t="s">
        <v>10</v>
      </c>
      <c r="B5" s="97"/>
      <c r="C5" s="97"/>
      <c r="D5" s="97"/>
      <c r="E5" s="97"/>
      <c r="F5" s="97"/>
      <c r="G5" s="97"/>
      <c r="H5" s="97"/>
      <c r="I5" s="97"/>
      <c r="J5" s="97"/>
      <c r="K5" s="97"/>
    </row>
    <row r="6" spans="1:11" ht="21" customHeight="1">
      <c r="I6" s="5"/>
    </row>
    <row r="7" spans="1:11">
      <c r="A7" s="105" t="s">
        <v>80</v>
      </c>
      <c r="B7" s="106"/>
      <c r="C7" s="106"/>
      <c r="D7" s="106"/>
      <c r="E7" s="106"/>
      <c r="F7" s="106"/>
      <c r="G7" s="106"/>
      <c r="H7" s="107"/>
      <c r="I7" s="6"/>
      <c r="J7" s="98" t="s">
        <v>11</v>
      </c>
      <c r="K7" s="99"/>
    </row>
    <row r="8" spans="1:11">
      <c r="A8" s="105" t="s">
        <v>78</v>
      </c>
      <c r="B8" s="106"/>
      <c r="C8" s="106"/>
      <c r="D8" s="106"/>
      <c r="E8" s="106"/>
      <c r="F8" s="106"/>
      <c r="G8" s="106"/>
      <c r="H8" s="107"/>
      <c r="I8" s="6"/>
      <c r="J8" s="100" t="s">
        <v>12</v>
      </c>
      <c r="K8" s="101"/>
    </row>
    <row r="9" spans="1:11">
      <c r="A9" s="105" t="s">
        <v>13</v>
      </c>
      <c r="B9" s="106"/>
      <c r="C9" s="106"/>
      <c r="D9" s="106"/>
      <c r="E9" s="106"/>
      <c r="F9" s="106"/>
      <c r="G9" s="106"/>
      <c r="H9" s="107"/>
      <c r="I9" s="6"/>
      <c r="J9" s="102" t="s">
        <v>104</v>
      </c>
      <c r="K9" s="103"/>
    </row>
    <row r="10" spans="1:11">
      <c r="A10" s="4"/>
      <c r="B10" s="4"/>
      <c r="C10" s="4"/>
      <c r="D10" s="4"/>
      <c r="E10" s="4"/>
      <c r="F10" s="4"/>
      <c r="G10" s="4"/>
      <c r="H10" s="4"/>
      <c r="I10" s="4"/>
      <c r="J10" s="104" t="s">
        <v>19</v>
      </c>
      <c r="K10" s="104"/>
    </row>
    <row r="12" spans="1:11">
      <c r="A12" s="10" t="s">
        <v>0</v>
      </c>
      <c r="B12" s="10" t="s">
        <v>1</v>
      </c>
      <c r="C12" s="10" t="s">
        <v>2</v>
      </c>
      <c r="D12" s="10" t="s">
        <v>3</v>
      </c>
      <c r="E12" s="10" t="s">
        <v>4</v>
      </c>
      <c r="F12" s="10" t="s">
        <v>5</v>
      </c>
      <c r="G12" s="10" t="s">
        <v>6</v>
      </c>
      <c r="H12" s="10" t="s">
        <v>105</v>
      </c>
      <c r="I12" s="10" t="s">
        <v>7</v>
      </c>
      <c r="J12" s="10" t="s">
        <v>8</v>
      </c>
      <c r="K12" s="10" t="s">
        <v>9</v>
      </c>
    </row>
    <row r="13" spans="1:11">
      <c r="A13" s="10">
        <v>1</v>
      </c>
      <c r="B13" s="10"/>
      <c r="C13" s="10"/>
      <c r="D13" s="19" t="s">
        <v>22</v>
      </c>
      <c r="E13" s="10"/>
      <c r="F13" s="10"/>
      <c r="G13" s="10"/>
      <c r="H13" s="10"/>
      <c r="I13" s="10"/>
      <c r="J13" s="10"/>
      <c r="K13" s="10"/>
    </row>
    <row r="14" spans="1:11" ht="18" customHeight="1">
      <c r="A14" s="2" t="s">
        <v>21</v>
      </c>
      <c r="B14" s="2" t="s">
        <v>14</v>
      </c>
      <c r="C14" s="3" t="s">
        <v>15</v>
      </c>
      <c r="D14" s="56" t="s">
        <v>16</v>
      </c>
      <c r="E14" s="3" t="s">
        <v>26</v>
      </c>
      <c r="F14" s="18">
        <v>6</v>
      </c>
      <c r="G14" s="7">
        <v>848.25</v>
      </c>
      <c r="H14" s="7">
        <f>G14*1.2685</f>
        <v>1076.0051249999999</v>
      </c>
      <c r="I14" s="125">
        <f>F14*ROUND(G14,2)</f>
        <v>5089.5</v>
      </c>
      <c r="J14" s="125">
        <f>F14*H14</f>
        <v>6456.0307499999999</v>
      </c>
      <c r="K14" s="17" t="s">
        <v>25</v>
      </c>
    </row>
    <row r="15" spans="1:11">
      <c r="A15" s="2"/>
      <c r="B15" s="2"/>
      <c r="C15" s="2"/>
      <c r="D15" s="2"/>
      <c r="E15" s="2"/>
      <c r="F15" s="2"/>
      <c r="G15" s="7"/>
      <c r="H15" s="14" t="s">
        <v>18</v>
      </c>
      <c r="I15" s="14">
        <f>I14</f>
        <v>5089.5</v>
      </c>
      <c r="J15" s="14">
        <f>J14</f>
        <v>6456.0307499999999</v>
      </c>
      <c r="K15" s="9"/>
    </row>
    <row r="16" spans="1:11">
      <c r="A16" s="10">
        <v>2</v>
      </c>
      <c r="B16" s="11"/>
      <c r="C16" s="11"/>
      <c r="D16" s="19" t="s">
        <v>43</v>
      </c>
      <c r="E16" s="11"/>
      <c r="F16" s="11"/>
      <c r="G16" s="12"/>
      <c r="H16" s="12"/>
      <c r="I16" s="12"/>
      <c r="J16" s="12"/>
      <c r="K16" s="13"/>
    </row>
    <row r="17" spans="1:11">
      <c r="A17" s="73" t="s">
        <v>17</v>
      </c>
      <c r="B17" s="77"/>
      <c r="C17" s="77"/>
      <c r="D17" s="78" t="s">
        <v>79</v>
      </c>
      <c r="E17" s="77"/>
      <c r="F17" s="77"/>
      <c r="G17" s="79"/>
      <c r="H17" s="79"/>
      <c r="I17" s="79"/>
      <c r="J17" s="79"/>
      <c r="K17" s="80"/>
    </row>
    <row r="18" spans="1:11" ht="28.5" customHeight="1">
      <c r="A18" s="3" t="s">
        <v>44</v>
      </c>
      <c r="B18" s="3" t="s">
        <v>47</v>
      </c>
      <c r="C18" s="3">
        <v>96402</v>
      </c>
      <c r="D18" s="21" t="s">
        <v>48</v>
      </c>
      <c r="E18" s="3" t="s">
        <v>26</v>
      </c>
      <c r="F18" s="18">
        <v>1982.01</v>
      </c>
      <c r="G18" s="7">
        <v>2.35</v>
      </c>
      <c r="H18" s="7">
        <f>G18*1.2685</f>
        <v>2.9809749999999999</v>
      </c>
      <c r="I18" s="125">
        <f t="shared" ref="I18:I21" si="0">F18*ROUND(G18,2)</f>
        <v>4657.7235000000001</v>
      </c>
      <c r="J18" s="125">
        <f t="shared" ref="J18:J21" si="1">F18*H18</f>
        <v>5908.3222597499998</v>
      </c>
      <c r="K18" s="86" t="s">
        <v>100</v>
      </c>
    </row>
    <row r="19" spans="1:11" ht="35.25" customHeight="1">
      <c r="A19" s="3" t="s">
        <v>45</v>
      </c>
      <c r="B19" s="3" t="s">
        <v>47</v>
      </c>
      <c r="C19" s="3">
        <v>95995</v>
      </c>
      <c r="D19" s="75" t="s">
        <v>83</v>
      </c>
      <c r="E19" s="3" t="s">
        <v>49</v>
      </c>
      <c r="F19" s="18">
        <v>69.37</v>
      </c>
      <c r="G19" s="7">
        <v>1423.29</v>
      </c>
      <c r="H19" s="7">
        <f t="shared" ref="H19:H21" si="2">G19*1.2685</f>
        <v>1805.4433649999999</v>
      </c>
      <c r="I19" s="125">
        <f t="shared" si="0"/>
        <v>98733.627300000007</v>
      </c>
      <c r="J19" s="125">
        <f t="shared" si="1"/>
        <v>125243.60623005001</v>
      </c>
      <c r="K19" s="8" t="s">
        <v>101</v>
      </c>
    </row>
    <row r="20" spans="1:11" ht="39" customHeight="1">
      <c r="A20" s="3" t="s">
        <v>46</v>
      </c>
      <c r="B20" s="3" t="s">
        <v>47</v>
      </c>
      <c r="C20" s="3">
        <v>95876</v>
      </c>
      <c r="D20" s="21" t="s">
        <v>51</v>
      </c>
      <c r="E20" s="3" t="s">
        <v>50</v>
      </c>
      <c r="F20" s="18">
        <v>2081.1</v>
      </c>
      <c r="G20" s="7">
        <v>2.1</v>
      </c>
      <c r="H20" s="7">
        <f t="shared" si="2"/>
        <v>2.6638500000000001</v>
      </c>
      <c r="I20" s="125">
        <f t="shared" si="0"/>
        <v>4370.3100000000004</v>
      </c>
      <c r="J20" s="125">
        <f t="shared" si="1"/>
        <v>5543.7382349999998</v>
      </c>
      <c r="K20" s="8" t="s">
        <v>102</v>
      </c>
    </row>
    <row r="21" spans="1:11" ht="43.5" customHeight="1">
      <c r="A21" s="3" t="s">
        <v>52</v>
      </c>
      <c r="B21" s="3" t="s">
        <v>47</v>
      </c>
      <c r="C21" s="3">
        <v>93593</v>
      </c>
      <c r="D21" s="76" t="s">
        <v>53</v>
      </c>
      <c r="E21" s="3" t="s">
        <v>50</v>
      </c>
      <c r="F21" s="18">
        <v>2774.8</v>
      </c>
      <c r="G21" s="7">
        <v>0.85</v>
      </c>
      <c r="H21" s="7">
        <f t="shared" si="2"/>
        <v>1.078225</v>
      </c>
      <c r="I21" s="125">
        <f t="shared" si="0"/>
        <v>2358.58</v>
      </c>
      <c r="J21" s="125">
        <f t="shared" si="1"/>
        <v>2991.8587300000004</v>
      </c>
      <c r="K21" s="8" t="s">
        <v>103</v>
      </c>
    </row>
    <row r="22" spans="1:11">
      <c r="A22" s="5"/>
      <c r="B22" s="5"/>
      <c r="C22" s="5"/>
      <c r="D22" s="5"/>
      <c r="E22" s="5"/>
      <c r="F22" s="5"/>
      <c r="G22" s="15"/>
      <c r="H22" s="14" t="s">
        <v>18</v>
      </c>
      <c r="I22" s="14">
        <f>SUM(I18:I21)</f>
        <v>110120.24080000001</v>
      </c>
      <c r="J22" s="14">
        <f>SUM(J18:J21)</f>
        <v>139687.52545480002</v>
      </c>
      <c r="K22" s="5"/>
    </row>
    <row r="23" spans="1:11">
      <c r="A23" s="73" t="s">
        <v>54</v>
      </c>
      <c r="B23" s="77"/>
      <c r="C23" s="77"/>
      <c r="D23" s="78" t="s">
        <v>69</v>
      </c>
      <c r="E23" s="77"/>
      <c r="F23" s="77"/>
      <c r="G23" s="79"/>
      <c r="H23" s="79"/>
      <c r="I23" s="79"/>
      <c r="J23" s="79"/>
      <c r="K23" s="80"/>
    </row>
    <row r="24" spans="1:11" ht="28.5" customHeight="1">
      <c r="A24" s="3" t="s">
        <v>55</v>
      </c>
      <c r="B24" s="3" t="s">
        <v>47</v>
      </c>
      <c r="C24" s="3">
        <v>96402</v>
      </c>
      <c r="D24" s="21" t="s">
        <v>48</v>
      </c>
      <c r="E24" s="3" t="s">
        <v>26</v>
      </c>
      <c r="F24" s="18">
        <v>1132.8900000000001</v>
      </c>
      <c r="G24" s="7">
        <v>2.35</v>
      </c>
      <c r="H24" s="7">
        <f>G24*1.2685</f>
        <v>2.9809749999999999</v>
      </c>
      <c r="I24" s="125">
        <f t="shared" ref="I24:I27" si="3">F24*ROUND(G24,2)</f>
        <v>2662.2915000000003</v>
      </c>
      <c r="J24" s="125">
        <f t="shared" ref="J24:J27" si="4">F24*H24</f>
        <v>3377.1167677500002</v>
      </c>
      <c r="K24" s="85" t="s">
        <v>96</v>
      </c>
    </row>
    <row r="25" spans="1:11" ht="35.25" customHeight="1">
      <c r="A25" s="3" t="s">
        <v>56</v>
      </c>
      <c r="B25" s="3" t="s">
        <v>47</v>
      </c>
      <c r="C25" s="3">
        <v>95995</v>
      </c>
      <c r="D25" s="75" t="s">
        <v>83</v>
      </c>
      <c r="E25" s="3" t="s">
        <v>49</v>
      </c>
      <c r="F25" s="18">
        <v>39.65</v>
      </c>
      <c r="G25" s="7">
        <v>1423.29</v>
      </c>
      <c r="H25" s="7">
        <f t="shared" ref="H25:H27" si="5">G25*1.2685</f>
        <v>1805.4433649999999</v>
      </c>
      <c r="I25" s="125">
        <f t="shared" si="3"/>
        <v>56433.448499999999</v>
      </c>
      <c r="J25" s="125">
        <f t="shared" si="4"/>
        <v>71585.829422249997</v>
      </c>
      <c r="K25" s="8" t="s">
        <v>97</v>
      </c>
    </row>
    <row r="26" spans="1:11" ht="39" customHeight="1">
      <c r="A26" s="3" t="s">
        <v>57</v>
      </c>
      <c r="B26" s="3" t="s">
        <v>47</v>
      </c>
      <c r="C26" s="3">
        <v>95876</v>
      </c>
      <c r="D26" s="21" t="s">
        <v>51</v>
      </c>
      <c r="E26" s="3" t="s">
        <v>50</v>
      </c>
      <c r="F26" s="18">
        <v>1189.5</v>
      </c>
      <c r="G26" s="7">
        <v>2.1</v>
      </c>
      <c r="H26" s="7">
        <f t="shared" si="5"/>
        <v>2.6638500000000001</v>
      </c>
      <c r="I26" s="125">
        <f t="shared" si="3"/>
        <v>2497.9500000000003</v>
      </c>
      <c r="J26" s="125">
        <f t="shared" si="4"/>
        <v>3168.6495749999999</v>
      </c>
      <c r="K26" s="8" t="s">
        <v>98</v>
      </c>
    </row>
    <row r="27" spans="1:11" ht="43.5" customHeight="1">
      <c r="A27" s="3" t="s">
        <v>58</v>
      </c>
      <c r="B27" s="3" t="s">
        <v>47</v>
      </c>
      <c r="C27" s="3">
        <v>93593</v>
      </c>
      <c r="D27" s="76" t="s">
        <v>53</v>
      </c>
      <c r="E27" s="3" t="s">
        <v>50</v>
      </c>
      <c r="F27" s="18">
        <v>1586</v>
      </c>
      <c r="G27" s="7">
        <v>0.85</v>
      </c>
      <c r="H27" s="7">
        <f t="shared" si="5"/>
        <v>1.078225</v>
      </c>
      <c r="I27" s="125">
        <f t="shared" si="3"/>
        <v>1348.1</v>
      </c>
      <c r="J27" s="125">
        <f t="shared" si="4"/>
        <v>1710.06485</v>
      </c>
      <c r="K27" s="8" t="s">
        <v>99</v>
      </c>
    </row>
    <row r="28" spans="1:11">
      <c r="A28" s="5"/>
      <c r="B28" s="5"/>
      <c r="C28" s="5"/>
      <c r="D28" s="5"/>
      <c r="E28" s="5"/>
      <c r="F28" s="5"/>
      <c r="G28" s="15"/>
      <c r="H28" s="14" t="s">
        <v>18</v>
      </c>
      <c r="I28" s="14">
        <f>SUM(I24:I27)</f>
        <v>62941.789999999994</v>
      </c>
      <c r="J28" s="14">
        <f>SUM(J24:J27)</f>
        <v>79841.660615000001</v>
      </c>
      <c r="K28" s="5"/>
    </row>
    <row r="29" spans="1:11">
      <c r="A29" s="73" t="s">
        <v>59</v>
      </c>
      <c r="B29" s="77"/>
      <c r="C29" s="77"/>
      <c r="D29" s="78" t="s">
        <v>70</v>
      </c>
      <c r="E29" s="77"/>
      <c r="F29" s="77"/>
      <c r="G29" s="79"/>
      <c r="H29" s="79"/>
      <c r="I29" s="79"/>
      <c r="J29" s="79"/>
      <c r="K29" s="80"/>
    </row>
    <row r="30" spans="1:11" ht="28.5" customHeight="1">
      <c r="A30" s="3" t="s">
        <v>60</v>
      </c>
      <c r="B30" s="3" t="s">
        <v>47</v>
      </c>
      <c r="C30" s="3">
        <v>96402</v>
      </c>
      <c r="D30" s="21" t="s">
        <v>48</v>
      </c>
      <c r="E30" s="3" t="s">
        <v>26</v>
      </c>
      <c r="F30" s="18">
        <v>1068.3</v>
      </c>
      <c r="G30" s="7">
        <v>2.35</v>
      </c>
      <c r="H30" s="7">
        <f>G30*1.2685</f>
        <v>2.9809749999999999</v>
      </c>
      <c r="I30" s="125">
        <f t="shared" ref="I30:I33" si="6">F30*ROUND(G30,2)</f>
        <v>2510.5050000000001</v>
      </c>
      <c r="J30" s="125">
        <f t="shared" ref="J30:J33" si="7">F30*H30</f>
        <v>3184.5755924999999</v>
      </c>
      <c r="K30" s="84" t="s">
        <v>84</v>
      </c>
    </row>
    <row r="31" spans="1:11" ht="35.25" customHeight="1">
      <c r="A31" s="3" t="s">
        <v>61</v>
      </c>
      <c r="B31" s="3" t="s">
        <v>47</v>
      </c>
      <c r="C31" s="3">
        <v>95995</v>
      </c>
      <c r="D31" s="75" t="s">
        <v>83</v>
      </c>
      <c r="E31" s="3" t="s">
        <v>49</v>
      </c>
      <c r="F31" s="18">
        <v>37.39</v>
      </c>
      <c r="G31" s="7">
        <v>1423.29</v>
      </c>
      <c r="H31" s="7">
        <f t="shared" ref="H31:H33" si="8">G31*1.2685</f>
        <v>1805.4433649999999</v>
      </c>
      <c r="I31" s="125">
        <f t="shared" si="6"/>
        <v>53216.813099999999</v>
      </c>
      <c r="J31" s="125">
        <f t="shared" si="7"/>
        <v>67505.527417349993</v>
      </c>
      <c r="K31" s="8" t="s">
        <v>85</v>
      </c>
    </row>
    <row r="32" spans="1:11" ht="39" customHeight="1">
      <c r="A32" s="3" t="s">
        <v>62</v>
      </c>
      <c r="B32" s="3" t="s">
        <v>47</v>
      </c>
      <c r="C32" s="3">
        <v>95876</v>
      </c>
      <c r="D32" s="21" t="s">
        <v>51</v>
      </c>
      <c r="E32" s="3" t="s">
        <v>50</v>
      </c>
      <c r="F32" s="18">
        <v>1121.7</v>
      </c>
      <c r="G32" s="7">
        <v>2.1</v>
      </c>
      <c r="H32" s="7">
        <f t="shared" si="8"/>
        <v>2.6638500000000001</v>
      </c>
      <c r="I32" s="125">
        <f t="shared" si="6"/>
        <v>2355.5700000000002</v>
      </c>
      <c r="J32" s="125">
        <f t="shared" si="7"/>
        <v>2988.0405450000003</v>
      </c>
      <c r="K32" s="8" t="s">
        <v>86</v>
      </c>
    </row>
    <row r="33" spans="1:11" ht="43.5" customHeight="1">
      <c r="A33" s="3" t="s">
        <v>63</v>
      </c>
      <c r="B33" s="3" t="s">
        <v>47</v>
      </c>
      <c r="C33" s="3">
        <v>93593</v>
      </c>
      <c r="D33" s="76" t="s">
        <v>53</v>
      </c>
      <c r="E33" s="3" t="s">
        <v>50</v>
      </c>
      <c r="F33" s="18">
        <v>1495.6</v>
      </c>
      <c r="G33" s="7">
        <v>0.85</v>
      </c>
      <c r="H33" s="7">
        <f t="shared" si="8"/>
        <v>1.078225</v>
      </c>
      <c r="I33" s="125">
        <f t="shared" si="6"/>
        <v>1271.26</v>
      </c>
      <c r="J33" s="125">
        <f t="shared" si="7"/>
        <v>1612.59331</v>
      </c>
      <c r="K33" s="8" t="s">
        <v>87</v>
      </c>
    </row>
    <row r="34" spans="1:11">
      <c r="A34" s="5"/>
      <c r="B34" s="5"/>
      <c r="C34" s="5"/>
      <c r="D34" s="5"/>
      <c r="E34" s="5"/>
      <c r="F34" s="5"/>
      <c r="G34" s="15"/>
      <c r="H34" s="14" t="s">
        <v>18</v>
      </c>
      <c r="I34" s="14">
        <f>SUM(I30:I33)</f>
        <v>59354.148099999999</v>
      </c>
      <c r="J34" s="14">
        <f>SUM(J30:J33)</f>
        <v>75290.736864849983</v>
      </c>
      <c r="K34" s="5"/>
    </row>
    <row r="35" spans="1:11">
      <c r="A35" s="73" t="s">
        <v>64</v>
      </c>
      <c r="B35" s="77"/>
      <c r="C35" s="77"/>
      <c r="D35" s="78" t="s">
        <v>71</v>
      </c>
      <c r="E35" s="77"/>
      <c r="F35" s="77"/>
      <c r="G35" s="79"/>
      <c r="H35" s="79"/>
      <c r="I35" s="79"/>
      <c r="J35" s="79"/>
      <c r="K35" s="80"/>
    </row>
    <row r="36" spans="1:11" ht="28.5" customHeight="1">
      <c r="A36" s="3" t="s">
        <v>65</v>
      </c>
      <c r="B36" s="3" t="s">
        <v>47</v>
      </c>
      <c r="C36" s="3">
        <v>96402</v>
      </c>
      <c r="D36" s="21" t="s">
        <v>48</v>
      </c>
      <c r="E36" s="3" t="s">
        <v>26</v>
      </c>
      <c r="F36" s="18">
        <v>755.47</v>
      </c>
      <c r="G36" s="7">
        <v>2.35</v>
      </c>
      <c r="H36" s="7">
        <f>G36*1.2685</f>
        <v>2.9809749999999999</v>
      </c>
      <c r="I36" s="125">
        <f t="shared" ref="I36:I39" si="9">F36*ROUND(G36,2)</f>
        <v>1775.3545000000001</v>
      </c>
      <c r="J36" s="125">
        <f t="shared" ref="J36:J39" si="10">F36*H36</f>
        <v>2252.03718325</v>
      </c>
      <c r="K36" s="84" t="s">
        <v>88</v>
      </c>
    </row>
    <row r="37" spans="1:11" ht="35.25" customHeight="1">
      <c r="A37" s="3" t="s">
        <v>66</v>
      </c>
      <c r="B37" s="3" t="s">
        <v>47</v>
      </c>
      <c r="C37" s="3">
        <v>95995</v>
      </c>
      <c r="D37" s="75" t="s">
        <v>83</v>
      </c>
      <c r="E37" s="3" t="s">
        <v>49</v>
      </c>
      <c r="F37" s="18">
        <v>26.44</v>
      </c>
      <c r="G37" s="7">
        <v>1423.29</v>
      </c>
      <c r="H37" s="7">
        <f t="shared" ref="H37:H39" si="11">G37*1.2685</f>
        <v>1805.4433649999999</v>
      </c>
      <c r="I37" s="125">
        <f t="shared" si="9"/>
        <v>37631.787600000003</v>
      </c>
      <c r="J37" s="125">
        <f t="shared" si="10"/>
        <v>47735.9225706</v>
      </c>
      <c r="K37" s="8" t="s">
        <v>89</v>
      </c>
    </row>
    <row r="38" spans="1:11" ht="39" customHeight="1">
      <c r="A38" s="3" t="s">
        <v>67</v>
      </c>
      <c r="B38" s="3" t="s">
        <v>47</v>
      </c>
      <c r="C38" s="3">
        <v>95876</v>
      </c>
      <c r="D38" s="21" t="s">
        <v>51</v>
      </c>
      <c r="E38" s="3" t="s">
        <v>50</v>
      </c>
      <c r="F38" s="18">
        <v>793.2</v>
      </c>
      <c r="G38" s="7">
        <v>2.1</v>
      </c>
      <c r="H38" s="7">
        <f t="shared" si="11"/>
        <v>2.6638500000000001</v>
      </c>
      <c r="I38" s="125">
        <f t="shared" si="9"/>
        <v>1665.7200000000003</v>
      </c>
      <c r="J38" s="125">
        <f t="shared" si="10"/>
        <v>2112.9658200000003</v>
      </c>
      <c r="K38" s="8" t="s">
        <v>90</v>
      </c>
    </row>
    <row r="39" spans="1:11" ht="43.5" customHeight="1">
      <c r="A39" s="3" t="s">
        <v>68</v>
      </c>
      <c r="B39" s="3" t="s">
        <v>47</v>
      </c>
      <c r="C39" s="3">
        <v>93593</v>
      </c>
      <c r="D39" s="76" t="s">
        <v>53</v>
      </c>
      <c r="E39" s="3" t="s">
        <v>50</v>
      </c>
      <c r="F39" s="18">
        <v>1057.5999999999999</v>
      </c>
      <c r="G39" s="7">
        <v>0.85</v>
      </c>
      <c r="H39" s="7">
        <f t="shared" si="11"/>
        <v>1.078225</v>
      </c>
      <c r="I39" s="125">
        <f t="shared" si="9"/>
        <v>898.95999999999992</v>
      </c>
      <c r="J39" s="125">
        <f t="shared" si="10"/>
        <v>1140.3307599999998</v>
      </c>
      <c r="K39" s="8" t="s">
        <v>91</v>
      </c>
    </row>
    <row r="40" spans="1:11">
      <c r="A40" s="5"/>
      <c r="B40" s="5"/>
      <c r="C40" s="5"/>
      <c r="D40" s="5"/>
      <c r="E40" s="5"/>
      <c r="F40" s="5"/>
      <c r="G40" s="15"/>
      <c r="H40" s="14" t="s">
        <v>18</v>
      </c>
      <c r="I40" s="14">
        <f>SUM(I36:I39)</f>
        <v>41971.822100000005</v>
      </c>
      <c r="J40" s="14">
        <f>SUM(J36:J39)</f>
        <v>53241.256333849997</v>
      </c>
      <c r="K40" s="5"/>
    </row>
    <row r="41" spans="1:11">
      <c r="A41" s="74" t="s">
        <v>73</v>
      </c>
      <c r="B41" s="77"/>
      <c r="C41" s="77"/>
      <c r="D41" s="78" t="s">
        <v>72</v>
      </c>
      <c r="E41" s="77"/>
      <c r="F41" s="77"/>
      <c r="G41" s="79"/>
      <c r="H41" s="79"/>
      <c r="I41" s="79"/>
      <c r="J41" s="79"/>
      <c r="K41" s="80"/>
    </row>
    <row r="42" spans="1:11" ht="28.5" customHeight="1">
      <c r="A42" s="3" t="s">
        <v>74</v>
      </c>
      <c r="B42" s="3" t="s">
        <v>47</v>
      </c>
      <c r="C42" s="3">
        <v>96402</v>
      </c>
      <c r="D42" s="21" t="s">
        <v>48</v>
      </c>
      <c r="E42" s="3" t="s">
        <v>26</v>
      </c>
      <c r="F42" s="18">
        <v>922.33</v>
      </c>
      <c r="G42" s="7">
        <v>2.35</v>
      </c>
      <c r="H42" s="7">
        <f>G42*1.2685</f>
        <v>2.9809749999999999</v>
      </c>
      <c r="I42" s="125">
        <f t="shared" ref="I42:I45" si="12">F42*ROUND(G42,2)</f>
        <v>2167.4755</v>
      </c>
      <c r="J42" s="125">
        <f t="shared" ref="J42:J45" si="13">F42*H42</f>
        <v>2749.44267175</v>
      </c>
      <c r="K42" s="84" t="s">
        <v>92</v>
      </c>
    </row>
    <row r="43" spans="1:11" ht="35.25" customHeight="1">
      <c r="A43" s="3" t="s">
        <v>75</v>
      </c>
      <c r="B43" s="3" t="s">
        <v>47</v>
      </c>
      <c r="C43" s="3">
        <v>95995</v>
      </c>
      <c r="D43" s="75" t="s">
        <v>83</v>
      </c>
      <c r="E43" s="3" t="s">
        <v>49</v>
      </c>
      <c r="F43" s="18">
        <v>32.28</v>
      </c>
      <c r="G43" s="7">
        <v>1423.29</v>
      </c>
      <c r="H43" s="7">
        <f t="shared" ref="H43:H45" si="14">G43*1.2685</f>
        <v>1805.4433649999999</v>
      </c>
      <c r="I43" s="125">
        <f t="shared" si="12"/>
        <v>45943.801200000002</v>
      </c>
      <c r="J43" s="125">
        <f t="shared" si="13"/>
        <v>58279.711822199999</v>
      </c>
      <c r="K43" s="8" t="s">
        <v>93</v>
      </c>
    </row>
    <row r="44" spans="1:11" ht="39" customHeight="1">
      <c r="A44" s="3" t="s">
        <v>76</v>
      </c>
      <c r="B44" s="3" t="s">
        <v>47</v>
      </c>
      <c r="C44" s="3">
        <v>95876</v>
      </c>
      <c r="D44" s="21" t="s">
        <v>51</v>
      </c>
      <c r="E44" s="3" t="s">
        <v>50</v>
      </c>
      <c r="F44" s="18">
        <v>968.4</v>
      </c>
      <c r="G44" s="7">
        <v>2.1</v>
      </c>
      <c r="H44" s="7">
        <f t="shared" si="14"/>
        <v>2.6638500000000001</v>
      </c>
      <c r="I44" s="125">
        <f t="shared" si="12"/>
        <v>2033.64</v>
      </c>
      <c r="J44" s="125">
        <f t="shared" si="13"/>
        <v>2579.6723400000001</v>
      </c>
      <c r="K44" s="8" t="s">
        <v>94</v>
      </c>
    </row>
    <row r="45" spans="1:11" ht="43.5" customHeight="1">
      <c r="A45" s="3" t="s">
        <v>77</v>
      </c>
      <c r="B45" s="3" t="s">
        <v>47</v>
      </c>
      <c r="C45" s="3">
        <v>93593</v>
      </c>
      <c r="D45" s="76" t="s">
        <v>53</v>
      </c>
      <c r="E45" s="3" t="s">
        <v>50</v>
      </c>
      <c r="F45" s="18">
        <v>1291.2</v>
      </c>
      <c r="G45" s="7">
        <v>0.85</v>
      </c>
      <c r="H45" s="7">
        <f t="shared" si="14"/>
        <v>1.078225</v>
      </c>
      <c r="I45" s="125">
        <f t="shared" si="12"/>
        <v>1097.52</v>
      </c>
      <c r="J45" s="125">
        <f t="shared" si="13"/>
        <v>1392.2041200000001</v>
      </c>
      <c r="K45" s="8" t="s">
        <v>95</v>
      </c>
    </row>
    <row r="46" spans="1:11">
      <c r="A46" s="5"/>
      <c r="B46" s="5"/>
      <c r="C46" s="5"/>
      <c r="D46" s="5"/>
      <c r="E46" s="5"/>
      <c r="F46" s="5"/>
      <c r="G46" s="15"/>
      <c r="H46" s="14" t="s">
        <v>18</v>
      </c>
      <c r="I46" s="14">
        <f>SUM(I42:I45)</f>
        <v>51242.436699999998</v>
      </c>
      <c r="J46" s="14">
        <f>SUM(J42:J45)</f>
        <v>65001.030953950001</v>
      </c>
      <c r="K46" s="5"/>
    </row>
    <row r="47" spans="1:11">
      <c r="A47" s="5"/>
      <c r="B47" s="5"/>
      <c r="C47" s="5"/>
      <c r="D47" s="5"/>
      <c r="E47" s="5"/>
      <c r="F47" s="5"/>
      <c r="G47" s="15"/>
      <c r="H47" s="82"/>
      <c r="I47" s="82"/>
      <c r="J47" s="82"/>
      <c r="K47" s="5"/>
    </row>
    <row r="48" spans="1:11">
      <c r="A48" s="5"/>
      <c r="B48" s="5"/>
      <c r="C48" s="5"/>
      <c r="D48" s="5"/>
      <c r="E48" s="5"/>
      <c r="F48" s="5"/>
      <c r="G48" s="15"/>
      <c r="H48" s="16"/>
      <c r="I48" s="14" t="s">
        <v>23</v>
      </c>
      <c r="J48" s="14" t="s">
        <v>24</v>
      </c>
      <c r="K48" s="5"/>
    </row>
    <row r="49" spans="1:11">
      <c r="A49" s="5"/>
      <c r="B49" s="5"/>
      <c r="C49" s="5"/>
      <c r="D49" s="5"/>
      <c r="E49" s="5"/>
      <c r="F49" s="5"/>
      <c r="G49" s="15"/>
      <c r="H49" s="14" t="s">
        <v>20</v>
      </c>
      <c r="I49" s="14">
        <f>SUM(I15,I22,I28,I34,I40,I46)</f>
        <v>330719.93770000001</v>
      </c>
      <c r="J49" s="14">
        <f>SUM(J15,J22,J28,J34,J40,J46)</f>
        <v>419518.24097245</v>
      </c>
      <c r="K49" s="5"/>
    </row>
    <row r="50" spans="1:11">
      <c r="A50" s="5"/>
      <c r="B50" s="5"/>
      <c r="C50" s="5"/>
      <c r="D50" s="5"/>
      <c r="E50" s="5"/>
      <c r="F50" s="5"/>
      <c r="G50" s="15"/>
      <c r="H50" s="15"/>
      <c r="I50" s="15"/>
      <c r="J50" s="15"/>
      <c r="K50" s="5"/>
    </row>
    <row r="51" spans="1:11">
      <c r="H51" s="15"/>
      <c r="I51" s="5"/>
      <c r="J51" s="5"/>
      <c r="K51" s="15"/>
    </row>
    <row r="52" spans="1:11">
      <c r="K52" s="20"/>
    </row>
    <row r="53" spans="1:11">
      <c r="A53" s="96" t="s">
        <v>107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</row>
    <row r="65" spans="7:7">
      <c r="G65" s="95"/>
    </row>
  </sheetData>
  <mergeCells count="9">
    <mergeCell ref="A53:K53"/>
    <mergeCell ref="A5:K5"/>
    <mergeCell ref="J7:K7"/>
    <mergeCell ref="J8:K8"/>
    <mergeCell ref="J9:K9"/>
    <mergeCell ref="J10:K10"/>
    <mergeCell ref="A7:H7"/>
    <mergeCell ref="A8:H8"/>
    <mergeCell ref="A9:H9"/>
  </mergeCells>
  <printOptions horizontalCentered="1"/>
  <pageMargins left="0.11811023622047245" right="0.11811023622047245" top="0" bottom="0" header="0.31496062992125984" footer="0.31496062992125984"/>
  <pageSetup paperSize="8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35"/>
  <sheetViews>
    <sheetView zoomScaleNormal="100" workbookViewId="0">
      <selection activeCell="C17" sqref="C17"/>
    </sheetView>
  </sheetViews>
  <sheetFormatPr defaultRowHeight="15"/>
  <cols>
    <col min="2" max="2" width="57.85546875" customWidth="1"/>
    <col min="3" max="3" width="26.42578125" customWidth="1"/>
    <col min="4" max="4" width="29.28515625" customWidth="1"/>
    <col min="5" max="5" width="31.42578125" customWidth="1"/>
    <col min="6" max="7" width="32.42578125" customWidth="1"/>
  </cols>
  <sheetData>
    <row r="2" spans="1:8" ht="63.75" customHeight="1" thickBot="1"/>
    <row r="3" spans="1:8" ht="17.25" thickBot="1">
      <c r="A3" s="111" t="s">
        <v>27</v>
      </c>
      <c r="B3" s="112"/>
      <c r="C3" s="112"/>
      <c r="D3" s="112"/>
      <c r="E3" s="112"/>
      <c r="F3" s="112"/>
      <c r="G3" s="112"/>
    </row>
    <row r="4" spans="1:8" ht="30" customHeight="1">
      <c r="A4" s="22"/>
      <c r="B4" s="22"/>
      <c r="C4" s="22"/>
      <c r="D4" s="22"/>
      <c r="E4" s="22"/>
      <c r="F4" s="22"/>
      <c r="G4" s="22"/>
    </row>
    <row r="5" spans="1:8" s="51" customFormat="1" ht="15.75">
      <c r="A5" s="113" t="s">
        <v>81</v>
      </c>
      <c r="B5" s="114"/>
      <c r="C5" s="114"/>
      <c r="D5" s="114"/>
      <c r="E5" s="114"/>
      <c r="F5" s="114"/>
      <c r="G5" s="114"/>
    </row>
    <row r="6" spans="1:8" s="51" customFormat="1" ht="15.75" customHeight="1">
      <c r="A6" s="110" t="s">
        <v>82</v>
      </c>
      <c r="B6" s="110"/>
      <c r="C6" s="110"/>
      <c r="D6" s="110"/>
      <c r="E6" s="110"/>
      <c r="F6" s="110"/>
      <c r="G6" s="110"/>
    </row>
    <row r="7" spans="1:8" s="51" customFormat="1" ht="15.75">
      <c r="A7" s="110" t="s">
        <v>41</v>
      </c>
      <c r="B7" s="115"/>
      <c r="C7" s="115"/>
      <c r="D7" s="52"/>
      <c r="E7" s="52"/>
      <c r="F7" s="52"/>
      <c r="G7" s="52"/>
    </row>
    <row r="8" spans="1:8" ht="28.5" customHeight="1" thickBot="1">
      <c r="A8" s="23"/>
      <c r="B8" s="23"/>
      <c r="C8" s="23"/>
      <c r="D8" s="23"/>
      <c r="E8" s="23"/>
      <c r="F8" s="23"/>
      <c r="G8" s="23"/>
    </row>
    <row r="9" spans="1:8" ht="17.25" thickBot="1">
      <c r="A9" s="24"/>
      <c r="B9" s="24"/>
      <c r="C9" s="24"/>
      <c r="D9" s="116" t="s">
        <v>42</v>
      </c>
      <c r="E9" s="117"/>
      <c r="F9" s="117"/>
      <c r="G9" s="118"/>
      <c r="H9" s="87"/>
    </row>
    <row r="10" spans="1:8" ht="17.25" thickBot="1">
      <c r="A10" s="61" t="s">
        <v>0</v>
      </c>
      <c r="B10" s="62" t="s">
        <v>28</v>
      </c>
      <c r="C10" s="62" t="s">
        <v>29</v>
      </c>
      <c r="D10" s="63" t="s">
        <v>30</v>
      </c>
      <c r="E10" s="63" t="s">
        <v>31</v>
      </c>
      <c r="F10" s="63" t="s">
        <v>32</v>
      </c>
      <c r="G10" s="88" t="s">
        <v>33</v>
      </c>
    </row>
    <row r="11" spans="1:8" ht="16.5">
      <c r="A11" s="48">
        <v>1</v>
      </c>
      <c r="B11" s="53" t="str">
        <f>'PLANILHA ORÇAMENTÁRIA'!D13</f>
        <v>SERVIÇOS PRELIMINARES</v>
      </c>
      <c r="C11" s="25">
        <f>'PLANILHA ORÇAMENTÁRIA'!J15</f>
        <v>6456.0307499999999</v>
      </c>
      <c r="D11" s="25">
        <f>C11</f>
        <v>6456.0307499999999</v>
      </c>
      <c r="E11" s="44"/>
      <c r="F11" s="44"/>
      <c r="G11" s="45"/>
    </row>
    <row r="12" spans="1:8" ht="17.25" thickBot="1">
      <c r="A12" s="49"/>
      <c r="B12" s="26" t="s">
        <v>34</v>
      </c>
      <c r="C12" s="38">
        <f>C11/C25</f>
        <v>1.5389153842356932E-2</v>
      </c>
      <c r="D12" s="66">
        <f>D11/C11</f>
        <v>1</v>
      </c>
      <c r="E12" s="66"/>
      <c r="F12" s="66"/>
      <c r="G12" s="67"/>
      <c r="H12" s="87"/>
    </row>
    <row r="13" spans="1:8" ht="16.5">
      <c r="A13" s="81">
        <v>2</v>
      </c>
      <c r="B13" s="53" t="str">
        <f>'PLANILHA ORÇAMENTÁRIA'!D17</f>
        <v xml:space="preserve">RUA (TRECHO) MARCOLINO GOMES DE OLIVEIRA </v>
      </c>
      <c r="C13" s="27">
        <f>'PLANILHA ORÇAMENTÁRIA'!J22</f>
        <v>139687.52545480002</v>
      </c>
      <c r="D13" s="25">
        <f>C13</f>
        <v>139687.52545480002</v>
      </c>
      <c r="E13" s="25"/>
      <c r="F13" s="69"/>
      <c r="G13" s="89"/>
      <c r="H13" s="87"/>
    </row>
    <row r="14" spans="1:8" ht="17.25" thickBot="1">
      <c r="A14" s="49"/>
      <c r="B14" s="26" t="s">
        <v>34</v>
      </c>
      <c r="C14" s="38">
        <f>C13/C25</f>
        <v>0.33297127946332467</v>
      </c>
      <c r="D14" s="66">
        <f>D13/C13</f>
        <v>1</v>
      </c>
      <c r="E14" s="66"/>
      <c r="F14" s="70"/>
      <c r="G14" s="90"/>
    </row>
    <row r="15" spans="1:8" ht="16.5">
      <c r="A15" s="48">
        <v>3</v>
      </c>
      <c r="B15" s="53" t="str">
        <f>'PLANILHA ORÇAMENTÁRIA'!D23</f>
        <v xml:space="preserve">RUA GENÉZIO GOMES RIBEIRO </v>
      </c>
      <c r="C15" s="27">
        <f>'PLANILHA ORÇAMENTÁRIA'!J28</f>
        <v>79841.660615000001</v>
      </c>
      <c r="D15" s="25"/>
      <c r="E15" s="25">
        <f>$C$15/2</f>
        <v>39920.8303075</v>
      </c>
      <c r="F15" s="25">
        <f>$C$15/2</f>
        <v>39920.8303075</v>
      </c>
      <c r="G15" s="89"/>
      <c r="H15" s="87"/>
    </row>
    <row r="16" spans="1:8" ht="17.25" thickBot="1">
      <c r="A16" s="49"/>
      <c r="B16" s="26" t="s">
        <v>34</v>
      </c>
      <c r="C16" s="38">
        <f>C15/C25</f>
        <v>0.19031749472901524</v>
      </c>
      <c r="D16" s="66"/>
      <c r="E16" s="66">
        <f>E15/$C$15</f>
        <v>0.5</v>
      </c>
      <c r="F16" s="66">
        <f>F15/$C$15</f>
        <v>0.5</v>
      </c>
      <c r="G16" s="92"/>
      <c r="H16" s="87"/>
    </row>
    <row r="17" spans="1:8" ht="16.5">
      <c r="A17" s="50">
        <v>4</v>
      </c>
      <c r="B17" s="54" t="str">
        <f>'PLANILHA ORÇAMENTÁRIA'!D29</f>
        <v>RUA JOSÉ DE PAULA ROSA</v>
      </c>
      <c r="C17" s="28">
        <f>'PLANILHA ORÇAMENTÁRIA'!J34</f>
        <v>75290.736864849983</v>
      </c>
      <c r="D17" s="46"/>
      <c r="E17" s="46">
        <f>$C$17/2</f>
        <v>37645.368432424992</v>
      </c>
      <c r="F17" s="46">
        <f>$C$17/2</f>
        <v>37645.368432424992</v>
      </c>
      <c r="G17" s="91"/>
      <c r="H17" s="87"/>
    </row>
    <row r="18" spans="1:8" ht="17.25" thickBot="1">
      <c r="A18" s="49"/>
      <c r="B18" s="26" t="s">
        <v>34</v>
      </c>
      <c r="C18" s="38">
        <f>C17/C25</f>
        <v>0.17946951887080012</v>
      </c>
      <c r="D18" s="66"/>
      <c r="E18" s="66">
        <f>E17/$C$17</f>
        <v>0.5</v>
      </c>
      <c r="F18" s="66">
        <f>F17/$C$17</f>
        <v>0.5</v>
      </c>
      <c r="G18" s="68"/>
    </row>
    <row r="19" spans="1:8" ht="16.5">
      <c r="A19" s="50">
        <v>5</v>
      </c>
      <c r="B19" s="54" t="str">
        <f>'PLANILHA ORÇAMENTÁRIA'!D35</f>
        <v>RUA GULIVER TODESCO</v>
      </c>
      <c r="C19" s="28">
        <f>'PLANILHA ORÇAMENTÁRIA'!J40</f>
        <v>53241.256333849997</v>
      </c>
      <c r="D19" s="46"/>
      <c r="E19" s="47"/>
      <c r="F19" s="93"/>
      <c r="G19" s="91">
        <f>C19</f>
        <v>53241.256333849997</v>
      </c>
    </row>
    <row r="20" spans="1:8" ht="17.25" thickBot="1">
      <c r="A20" s="49"/>
      <c r="B20" s="26" t="s">
        <v>34</v>
      </c>
      <c r="C20" s="38">
        <f>C19/C25</f>
        <v>0.12691046808938727</v>
      </c>
      <c r="D20" s="66"/>
      <c r="E20" s="66"/>
      <c r="F20" s="66"/>
      <c r="G20" s="67">
        <f>G19/C19</f>
        <v>1</v>
      </c>
      <c r="H20" s="87"/>
    </row>
    <row r="21" spans="1:8" ht="16.5">
      <c r="A21" s="50">
        <v>6</v>
      </c>
      <c r="B21" s="54" t="str">
        <f>'PLANILHA ORÇAMENTÁRIA'!D41</f>
        <v xml:space="preserve">RUA LÁZARO PEREIRA DA NEVES </v>
      </c>
      <c r="C21" s="28">
        <f>'PLANILHA ORÇAMENTÁRIA'!J46</f>
        <v>65001.030953950001</v>
      </c>
      <c r="D21" s="46"/>
      <c r="E21" s="47"/>
      <c r="F21" s="71"/>
      <c r="G21" s="72">
        <f>C21</f>
        <v>65001.030953950001</v>
      </c>
      <c r="H21" s="87"/>
    </row>
    <row r="22" spans="1:8" ht="17.25" thickBot="1">
      <c r="A22" s="49"/>
      <c r="B22" s="26" t="s">
        <v>34</v>
      </c>
      <c r="C22" s="38">
        <f>C21/C25</f>
        <v>0.1549420850051158</v>
      </c>
      <c r="D22" s="66"/>
      <c r="E22" s="66"/>
      <c r="F22" s="66"/>
      <c r="G22" s="67">
        <f>G21/C21</f>
        <v>1</v>
      </c>
      <c r="H22" s="87"/>
    </row>
    <row r="23" spans="1:8" ht="16.5">
      <c r="A23" s="33"/>
      <c r="B23" s="32"/>
      <c r="C23" s="41"/>
      <c r="D23" s="83"/>
      <c r="E23" s="83"/>
      <c r="F23" s="83"/>
      <c r="G23" s="83"/>
    </row>
    <row r="24" spans="1:8" ht="21" customHeight="1" thickBot="1">
      <c r="A24" s="29"/>
      <c r="B24" s="24"/>
      <c r="C24" s="24"/>
      <c r="D24" s="30"/>
      <c r="E24" s="30"/>
      <c r="F24" s="30"/>
      <c r="G24" s="30"/>
    </row>
    <row r="25" spans="1:8" ht="17.25" thickBot="1">
      <c r="A25" s="24"/>
      <c r="B25" s="64" t="s">
        <v>35</v>
      </c>
      <c r="C25" s="65">
        <f>SUM(C11,C13,C15,C17,C19,C21)</f>
        <v>419518.24097245</v>
      </c>
      <c r="D25" s="31"/>
      <c r="E25" s="31"/>
      <c r="F25" s="31"/>
      <c r="G25" s="31"/>
    </row>
    <row r="26" spans="1:8" s="36" customFormat="1" ht="6" customHeight="1" thickBot="1">
      <c r="A26" s="32"/>
      <c r="B26" s="33"/>
      <c r="C26" s="34"/>
      <c r="D26" s="35"/>
      <c r="E26" s="35"/>
      <c r="F26" s="35"/>
      <c r="G26" s="35"/>
    </row>
    <row r="27" spans="1:8" ht="16.5">
      <c r="A27" s="24"/>
      <c r="B27" s="108" t="s">
        <v>36</v>
      </c>
      <c r="C27" s="109"/>
      <c r="D27" s="59">
        <f>SUM(D11,D13)</f>
        <v>146143.55620480003</v>
      </c>
      <c r="E27" s="59">
        <f>SUM(E15,E17)</f>
        <v>77566.198739924992</v>
      </c>
      <c r="F27" s="59">
        <f>SUM(F15,F17)</f>
        <v>77566.198739924992</v>
      </c>
      <c r="G27" s="60">
        <f>SUM(G19,G21)</f>
        <v>118242.28728779999</v>
      </c>
      <c r="H27" s="87"/>
    </row>
    <row r="28" spans="1:8" ht="16.5">
      <c r="A28" s="24"/>
      <c r="B28" s="119" t="s">
        <v>37</v>
      </c>
      <c r="C28" s="120"/>
      <c r="D28" s="37">
        <f>$D$27/$C$25</f>
        <v>0.34836043330568162</v>
      </c>
      <c r="E28" s="37">
        <f>E27/C25</f>
        <v>0.18489350679990768</v>
      </c>
      <c r="F28" s="37">
        <f>F27/C25</f>
        <v>0.18489350679990768</v>
      </c>
      <c r="G28" s="94">
        <f>G27/C25</f>
        <v>0.28185255309450308</v>
      </c>
      <c r="H28" s="87"/>
    </row>
    <row r="29" spans="1:8" ht="16.5">
      <c r="A29" s="24"/>
      <c r="B29" s="119" t="s">
        <v>38</v>
      </c>
      <c r="C29" s="120"/>
      <c r="D29" s="57">
        <f>D27</f>
        <v>146143.55620480003</v>
      </c>
      <c r="E29" s="57">
        <f>SUM(D29,E27)</f>
        <v>223709.75494472502</v>
      </c>
      <c r="F29" s="57">
        <f>SUM(E29,F27)</f>
        <v>301275.95368465001</v>
      </c>
      <c r="G29" s="58">
        <f t="shared" ref="E29:G30" si="0">SUM(F29,G27)</f>
        <v>419518.24097245</v>
      </c>
      <c r="H29" s="87"/>
    </row>
    <row r="30" spans="1:8" ht="17.25" thickBot="1">
      <c r="A30" s="24"/>
      <c r="B30" s="121" t="s">
        <v>39</v>
      </c>
      <c r="C30" s="122"/>
      <c r="D30" s="38">
        <f>D28</f>
        <v>0.34836043330568162</v>
      </c>
      <c r="E30" s="38">
        <f t="shared" si="0"/>
        <v>0.53325394010558935</v>
      </c>
      <c r="F30" s="38">
        <f t="shared" si="0"/>
        <v>0.71814744690549703</v>
      </c>
      <c r="G30" s="55">
        <f t="shared" si="0"/>
        <v>1</v>
      </c>
      <c r="H30" s="87"/>
    </row>
    <row r="31" spans="1:8" ht="16.5">
      <c r="A31" s="39"/>
      <c r="B31" s="39"/>
      <c r="C31" s="40"/>
      <c r="D31" s="41"/>
      <c r="E31" s="41"/>
      <c r="F31" s="41"/>
      <c r="G31" s="41"/>
    </row>
    <row r="32" spans="1:8" ht="39" customHeight="1">
      <c r="A32" s="123" t="s">
        <v>40</v>
      </c>
      <c r="B32" s="123"/>
      <c r="C32" s="123"/>
      <c r="D32" s="123"/>
      <c r="E32" s="123"/>
      <c r="F32" s="123"/>
      <c r="G32" s="123"/>
    </row>
    <row r="33" spans="1:7" ht="16.5">
      <c r="A33" s="42"/>
      <c r="B33" s="42"/>
      <c r="C33" s="42"/>
      <c r="D33" s="42"/>
      <c r="E33" s="42"/>
      <c r="F33" s="42"/>
      <c r="G33" s="42"/>
    </row>
    <row r="34" spans="1:7" ht="16.5">
      <c r="A34" s="43"/>
      <c r="B34" s="43"/>
      <c r="C34" s="43"/>
      <c r="D34" s="43"/>
      <c r="E34" s="43"/>
      <c r="F34" s="43"/>
      <c r="G34" s="43"/>
    </row>
    <row r="35" spans="1:7" ht="16.5">
      <c r="A35" s="124" t="s">
        <v>106</v>
      </c>
      <c r="B35" s="124"/>
      <c r="C35" s="124"/>
      <c r="D35" s="124"/>
      <c r="E35" s="124"/>
      <c r="F35" s="124"/>
      <c r="G35" s="124"/>
    </row>
  </sheetData>
  <mergeCells count="11">
    <mergeCell ref="B29:C29"/>
    <mergeCell ref="B30:C30"/>
    <mergeCell ref="A32:G32"/>
    <mergeCell ref="A35:G35"/>
    <mergeCell ref="B28:C28"/>
    <mergeCell ref="B27:C27"/>
    <mergeCell ref="A6:G6"/>
    <mergeCell ref="A3:G3"/>
    <mergeCell ref="A5:G5"/>
    <mergeCell ref="A7:C7"/>
    <mergeCell ref="D9:G9"/>
  </mergeCells>
  <printOptions horizontalCentered="1" verticalCentered="1"/>
  <pageMargins left="0.51181102362204722" right="0.51181102362204722" top="0" bottom="0.78740157480314965" header="0.31496062992125984" footer="0.31496062992125984"/>
  <pageSetup paperSize="9" scale="62" orientation="landscape" r:id="rId1"/>
  <colBreaks count="1" manualBreakCount="1">
    <brk id="8" max="1048575" man="1"/>
  </colBreaks>
  <ignoredErrors>
    <ignoredError sqref="D12:D13 G20:G2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ORÇAMENTÁRIA</vt:lpstr>
      <vt:lpstr>CRONOGRAMA</vt:lpstr>
      <vt:lpstr>CRONOGRAMA!Area_de_impressao</vt:lpstr>
      <vt:lpstr>'PLANILHA ORÇAMENTÁRIA'!Area_de_impressao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lastPrinted>2022-08-08T11:54:19Z</cp:lastPrinted>
  <dcterms:created xsi:type="dcterms:W3CDTF">2022-06-15T13:28:28Z</dcterms:created>
  <dcterms:modified xsi:type="dcterms:W3CDTF">2022-08-08T11:54:23Z</dcterms:modified>
</cp:coreProperties>
</file>