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7.jpeg" ContentType="image/jpeg"/>
  <Override PartName="/xl/media/image8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" sheetId="1" state="visible" r:id="rId2"/>
    <sheet name="CRONOGRAMA" sheetId="2" state="visible" r:id="rId3"/>
    <sheet name="Plan1" sheetId="3" state="visible" r:id="rId4"/>
  </sheets>
  <definedNames>
    <definedName function="false" hidden="false" localSheetId="1" name="_xlnm.Print_Area" vbProcedure="false">CRONOGRAMA!$A$1:$J$28</definedName>
    <definedName function="false" hidden="false" localSheetId="0" name="_xlnm.Print_Area" vbProcedure="false">'PLANILHA ORÇAMENTÁRIA'!$A$1:$I$129</definedName>
    <definedName function="false" hidden="false" localSheetId="0" name="_xlnm.Print_Titles" vbProcedure="false">'PLANILHA ORÇAMENTÁRIA'!$1:$12</definedName>
    <definedName function="false" hidden="false" name="Excel_BuiltIn_Print_Area_2" vbProcedure="false">"$#REF!.$B$2:$J$214"</definedName>
    <definedName function="false" hidden="false" name="Excel_BuiltIn_Print_Area_3" vbProcedure="false">"$#REF!.$B$2:$H$59"</definedName>
    <definedName function="false" hidden="false" name="Excel_BuiltIn_Print_Titles_2" vbProcedure="false">"$#REF!.$B$2:$AMJ$8"</definedName>
    <definedName function="false" hidden="false" localSheetId="0" name="Print_Titles_0" vbProcedure="false">'PLANILHA ORÇAMENTÁRIA'!$10:$12</definedName>
    <definedName function="false" hidden="false" localSheetId="0" name="__xlnm_Print_Area" vbProcedure="false">'PLANILHA ORÇAMENTÁRIA'!$A$10:$I$82</definedName>
    <definedName function="false" hidden="false" localSheetId="0" name="__xlnm_Print_Area_0" vbProcedure="false">'PLANILHA ORÇAMENTÁRIA'!$A$10:$I$82</definedName>
    <definedName function="false" hidden="false" localSheetId="0" name="__xlnm_Print_Area_0_0" vbProcedure="false">'PLANILHA ORÇAMENTÁRIA'!$A$10:$I$82</definedName>
    <definedName function="false" hidden="false" localSheetId="0" name="__xlnm_Print_Area_0_0_0" vbProcedure="false">'PLANILHA ORÇAMENTÁRIA'!$A$10:$I$82</definedName>
    <definedName function="false" hidden="false" localSheetId="0" name="__xlnm_Print_Area_0_0_0_0" vbProcedure="false">'PLANILHA ORÇAMENTÁRIA'!$A$10:$I$82</definedName>
    <definedName function="false" hidden="false" localSheetId="0" name="__xlnm_Print_Area_0_0_0_0_0" vbProcedure="false">'PLANILHA ORÇAMENTÁRIA'!$A$10:$I$82</definedName>
    <definedName function="false" hidden="false" localSheetId="0" name="__xlnm_Print_Area_0_0_0_0_0_0" vbProcedure="false">'PLANILHA ORÇAMENTÁRIA'!$A$10:$I$82</definedName>
    <definedName function="false" hidden="false" localSheetId="0" name="__xlnm_Print_Area_0_0_0_0_0_0_0" vbProcedure="false">'PLANILHA ORÇAMENTÁRIA'!$A$10:$I$82</definedName>
    <definedName function="false" hidden="false" localSheetId="0" name="__xlnm_Print_Area_0_0_0_0_0_0_0_0" vbProcedure="false">'PLANILHA ORÇAMENTÁRIA'!$A$10:$I$82</definedName>
    <definedName function="false" hidden="false" localSheetId="0" name="__xlnm_Print_Area_0_0_0_0_0_0_0_0_0" vbProcedure="false">'PLANILHA ORÇAMENTÁRIA'!$A$10:$I$82</definedName>
    <definedName function="false" hidden="false" localSheetId="0" name="__xlnm_Print_Area_0_0_0_0_0_0_0_0_0_0" vbProcedure="false">'PLANILHA ORÇAMENTÁRIA'!$A$10:$I$82</definedName>
    <definedName function="false" hidden="false" localSheetId="0" name="__xlnm_Print_Area_0_0_0_0_0_0_0_0_0_0_0" vbProcedure="false">'PLANILHA ORÇAMENTÁRIA'!$A$10:$I$82</definedName>
    <definedName function="false" hidden="false" localSheetId="0" name="__xlnm_Print_Area_0_0_0_0_0_0_0_0_0_0_0_0" vbProcedure="false">'PLANILHA ORÇAMENTÁRIA'!$A$10:$I$82</definedName>
    <definedName function="false" hidden="false" localSheetId="0" name="__xlnm_Print_Area_0_0_0_0_0_0_0_0_0_0_0_0_0" vbProcedure="false">'PLANILHA ORÇAMENTÁRIA'!$A$10:$I$82</definedName>
    <definedName function="false" hidden="false" localSheetId="0" name="__xlnm_Print_Area_0_0_0_0_0_0_0_0_0_0_0_0_0_0" vbProcedure="false">'PLANILHA ORÇAMENTÁRIA'!$A$10:$I$82</definedName>
    <definedName function="false" hidden="false" localSheetId="0" name="__xlnm_Print_Area_0_0_0_0_0_0_0_0_0_0_0_0_0_0_0" vbProcedure="false">'PLANILHA ORÇAMENTÁRIA'!$A$10:$I$82</definedName>
    <definedName function="false" hidden="false" localSheetId="0" name="__xlnm_Print_Area_0_0_0_0_0_0_0_0_0_0_0_0_0_0_0_0" vbProcedure="false">'PLANILHA ORÇAMENTÁRIA'!$A$10:$I$82</definedName>
    <definedName function="false" hidden="false" localSheetId="0" name="__xlnm_Print_Area_0_0_0_0_0_0_0_0_0_0_0_0_0_0_0_0_0" vbProcedure="false">NA()</definedName>
    <definedName function="false" hidden="false" localSheetId="0" name="__xlnm_Print_Area_0_0_0_0_0_0_0_0_0_0_0_0_0_0_0_0_0_0" vbProcedure="false">NA()</definedName>
    <definedName function="false" hidden="false" localSheetId="0" name="__xlnm_Print_Area_0_0_0_0_0_0_0_0_0_0_0_0_0_0_0_0_0_0_0" vbProcedure="false">NA()</definedName>
    <definedName function="false" hidden="false" localSheetId="0" name="__xlnm_Print_Area_0_0_0_0_0_0_0_0_0_0_0_0_0_0_0_0_0_0_0_0" vbProcedure="false">NA()</definedName>
    <definedName function="false" hidden="false" localSheetId="0" name="__xlnm_Print_Area_0_0_0_0_0_0_0_0_0_0_0_0_0_0_0_0_0_0_0_0_0" vbProcedure="false">NA()</definedName>
    <definedName function="false" hidden="false" localSheetId="0" name="__xlnm_Print_Area_0_0_0_0_0_0_0_0_0_0_0_0_0_0_0_0_0_0_0_0_0_0" vbProcedure="false">NA()</definedName>
    <definedName function="false" hidden="false" localSheetId="0" name="__xlnm_Print_Area_0_0_0_0_0_0_0_0_0_0_0_0_0_0_0_0_0_0_0_0_0_0_0" vbProcedure="false">NA()</definedName>
    <definedName function="false" hidden="false" localSheetId="0" name="__xlnm_Print_Area_0_0_0_0_0_0_0_0_0_0_0_0_0_0_0_0_0_0_0_0_0_0_0_0" vbProcedure="false">NA()</definedName>
    <definedName function="false" hidden="false" localSheetId="0" name="__xlnm_Print_Area_0_0_0_0_0_0_0_0_0_0_0_0_0_0_0_0_0_0_0_0_0_0_0_0_0" vbProcedure="false">NA()</definedName>
    <definedName function="false" hidden="false" localSheetId="0" name="__xlnm_Print_Area_0_0_0_0_0_0_0_0_0_0_0_0_0_0_0_0_0_0_0_0_0_0_0_0_0_0" vbProcedure="false">NA()</definedName>
    <definedName function="false" hidden="false" localSheetId="0" name="__xlnm_Print_Titles" vbProcedure="false">'PLANILHA ORÇAMENTÁRIA'!$10:$12</definedName>
    <definedName function="false" hidden="false" localSheetId="0" name="__xlnm_Print_Titles_0" vbProcedure="false">'PLANILHA ORÇAMENTÁRIA'!$10:$12</definedName>
    <definedName function="false" hidden="false" localSheetId="0" name="__xlnm_Print_Titles_0_0" vbProcedure="false">'PLANILHA ORÇAMENTÁRIA'!$A$10:$IO$12</definedName>
    <definedName function="false" hidden="false" localSheetId="0" name="__xlnm_Print_Titles_0_0_0" vbProcedure="false">'PLANILHA ORÇAMENTÁRIA'!$A$10:$IO$12</definedName>
    <definedName function="false" hidden="false" localSheetId="0" name="__xlnm_Print_Titles_0_0_0_0" vbProcedure="false">'PLANILHA ORÇAMENTÁRIA'!$A$10:$IO$12</definedName>
    <definedName function="false" hidden="false" localSheetId="0" name="__xlnm_Print_Titles_0_0_0_0_0" vbProcedure="false">'PLANILHA ORÇAMENTÁRIA'!$A$10:$IO$12</definedName>
    <definedName function="false" hidden="false" localSheetId="0" name="__xlnm_Print_Titles_0_0_0_0_0_0" vbProcedure="false">'PLANILHA ORÇAMENTÁRIA'!$A$10:$IO$12</definedName>
    <definedName function="false" hidden="false" localSheetId="0" name="__xlnm_Print_Titles_0_0_0_0_0_0_0" vbProcedure="false">'PLANILHA ORÇAMENTÁRIA'!$A$10:$IO$12</definedName>
    <definedName function="false" hidden="false" localSheetId="0" name="__xlnm_Print_Titles_0_0_0_0_0_0_0_0" vbProcedure="false">'PLANILHA ORÇAMENTÁRIA'!$A$10:$IO$12</definedName>
    <definedName function="false" hidden="false" localSheetId="0" name="__xlnm_Print_Titles_0_0_0_0_0_0_0_0_0" vbProcedure="false">'PLANILHA ORÇAMENTÁRIA'!$A$10:$IO$12</definedName>
    <definedName function="false" hidden="false" localSheetId="0" name="__xlnm_Print_Titles_0_0_0_0_0_0_0_0_0_0" vbProcedure="false">'PLANILHA ORÇAMENTÁRIA'!$A$10:$IO$12</definedName>
    <definedName function="false" hidden="false" localSheetId="0" name="__xlnm_Print_Titles_0_0_0_0_0_0_0_0_0_0_0" vbProcedure="false">'PLANILHA ORÇAMENTÁRIA'!$A$10:$IO$12</definedName>
    <definedName function="false" hidden="false" localSheetId="0" name="__xlnm_Print_Titles_0_0_0_0_0_0_0_0_0_0_0_0" vbProcedure="false">'PLANILHA ORÇAMENTÁRIA'!$A$10:$IO$12</definedName>
    <definedName function="false" hidden="false" localSheetId="0" name="__xlnm_Print_Titles_0_0_0_0_0_0_0_0_0_0_0_0_0" vbProcedure="false">'PLANILHA ORÇAMENTÁRIA'!$A$10:$IO$12</definedName>
    <definedName function="false" hidden="false" localSheetId="0" name="__xlnm_Print_Titles_0_0_0_0_0_0_0_0_0_0_0_0_0_0" vbProcedure="false">'PLANILHA ORÇAMENTÁRIA'!$A$10:$IO$12</definedName>
    <definedName function="false" hidden="false" localSheetId="0" name="__xlnm_Print_Titles_0_0_0_0_0_0_0_0_0_0_0_0_0_0_0" vbProcedure="false">'PLANILHA ORÇAMENTÁRIA'!$A$10:$IO$12</definedName>
    <definedName function="false" hidden="false" localSheetId="0" name="__xlnm_Print_Titles_0_0_0_0_0_0_0_0_0_0_0_0_0_0_0_0" vbProcedure="false">'PLANILHA ORÇAMENTÁRIA'!$A$10:$IO$12</definedName>
    <definedName function="false" hidden="false" localSheetId="0" name="__xlnm_Print_Titles_0_0_0_0_0_0_0_0_0_0_0_0_0_0_0_0_0" vbProcedure="false">NA()</definedName>
    <definedName function="false" hidden="false" localSheetId="0" name="__xlnm_Print_Titles_0_0_0_0_0_0_0_0_0_0_0_0_0_0_0_0_0_0" vbProcedure="false">NA()</definedName>
    <definedName function="false" hidden="false" localSheetId="0" name="__xlnm_Print_Titles_0_0_0_0_0_0_0_0_0_0_0_0_0_0_0_0_0_0_0" vbProcedure="false">NA()</definedName>
    <definedName function="false" hidden="false" localSheetId="0" name="__xlnm_Print_Titles_0_0_0_0_0_0_0_0_0_0_0_0_0_0_0_0_0_0_0_0" vbProcedure="false">NA()</definedName>
    <definedName function="false" hidden="false" localSheetId="0" name="__xlnm_Print_Titles_0_0_0_0_0_0_0_0_0_0_0_0_0_0_0_0_0_0_0_0_0" vbProcedure="false">NA()</definedName>
    <definedName function="false" hidden="false" localSheetId="0" name="__xlnm_Print_Titles_0_0_0_0_0_0_0_0_0_0_0_0_0_0_0_0_0_0_0_0_0_0" vbProcedure="false">NA()</definedName>
    <definedName function="false" hidden="false" localSheetId="0" name="__xlnm_Print_Titles_0_0_0_0_0_0_0_0_0_0_0_0_0_0_0_0_0_0_0_0_0_0_0" vbProcedure="false">NA()</definedName>
    <definedName function="false" hidden="false" localSheetId="0" name="__xlnm_Print_Titles_0_0_0_0_0_0_0_0_0_0_0_0_0_0_0_0_0_0_0_0_0_0_0_0" vbProcedure="false">NA()</definedName>
    <definedName function="false" hidden="false" localSheetId="0" name="__xlnm_Print_Titles_0_0_0_0_0_0_0_0_0_0_0_0_0_0_0_0_0_0_0_0_0_0_0_0_0" vbProcedure="false">NA()</definedName>
    <definedName function="false" hidden="false" localSheetId="0" name="__xlnm_Print_Titles_0_0_0_0_0_0_0_0_0_0_0_0_0_0_0_0_0_0_0_0_0_0_0_0_0_0" vbProcedure="false">NA()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<sst xmlns="http://schemas.openxmlformats.org/spreadsheetml/2006/main" count="493" uniqueCount="204">
  <si>
    <t xml:space="preserve">OBRA: INFRAESTRUTURA URBANA – ILUMINAÇÃO PÚBLICA </t>
  </si>
  <si>
    <t xml:space="preserve">LOCAL: RUAS DOS BAIRROS JARDIM VALE VERDE , JARDIM PINHEIRO E JARDIM IPÊ - PILAR DO SUL/SP</t>
  </si>
  <si>
    <t xml:space="preserve">ITEM</t>
  </si>
  <si>
    <t xml:space="preserve">FONTE</t>
  </si>
  <si>
    <t xml:space="preserve">DESCRIÇÃO</t>
  </si>
  <si>
    <t xml:space="preserve">UNID.</t>
  </si>
  <si>
    <t xml:space="preserve">QTD.</t>
  </si>
  <si>
    <t xml:space="preserve">VALOR UNITÁRIO SEM BDI</t>
  </si>
  <si>
    <t xml:space="preserve">VALOR UNITÁRIO COM BDI 25%</t>
  </si>
  <si>
    <t xml:space="preserve">VALOR    TOTAL</t>
  </si>
  <si>
    <t xml:space="preserve">SERVIÇOS PRELIMINARES</t>
  </si>
  <si>
    <t xml:space="preserve">1.1</t>
  </si>
  <si>
    <t xml:space="preserve">CDHU</t>
  </si>
  <si>
    <t xml:space="preserve">02.08.050</t>
  </si>
  <si>
    <t xml:space="preserve">PLACA EM LONA COM IMPRESSÃO DIGITAL E ESTRUTURA EM MADEIRA</t>
  </si>
  <si>
    <t xml:space="preserve">M2</t>
  </si>
  <si>
    <t xml:space="preserve">JARDIM VALE VERDE</t>
  </si>
  <si>
    <t xml:space="preserve">TOTAL</t>
  </si>
  <si>
    <t xml:space="preserve">2.1</t>
  </si>
  <si>
    <t xml:space="preserve">RUA THEOBALDO GOMES RIBEIRO</t>
  </si>
  <si>
    <t xml:space="preserve">2.1.1</t>
  </si>
  <si>
    <t xml:space="preserve">04.17.040</t>
  </si>
  <si>
    <t xml:space="preserve">REMOÇÃO DE APARELHO DE ILUMINAÇÃO OU PROJETOR FIXO EM POSTE OU BRAÇO</t>
  </si>
  <si>
    <t xml:space="preserve">UNID</t>
  </si>
  <si>
    <t xml:space="preserve">2.1.2</t>
  </si>
  <si>
    <t xml:space="preserve">41.11.721</t>
  </si>
  <si>
    <t xml:space="preserve">LUMINÁRIA LED RETANGULAR PARA POSTE, FLUXO LUMINOSO DE 6250 A 6674 IM, EFICIÊNCIA MÍNIMA 113 IM/W- POTÊNCIA 60W.</t>
  </si>
  <si>
    <t xml:space="preserve">2.1.3</t>
  </si>
  <si>
    <t xml:space="preserve">SINAPI</t>
  </si>
  <si>
    <t xml:space="preserve">RELÉ FOTOELÉTRICO PARA COMANDO DE ILUMINAÇÃO EXTERNA 1000 W - FORNECIMENTO E INSTALAÇÃO.</t>
  </si>
  <si>
    <t xml:space="preserve">2.2</t>
  </si>
  <si>
    <t xml:space="preserve">RUA JOSÉ ANTONIO DA SILVA</t>
  </si>
  <si>
    <t xml:space="preserve">2.2.1</t>
  </si>
  <si>
    <t xml:space="preserve">2.2.2</t>
  </si>
  <si>
    <t xml:space="preserve">2.2.3</t>
  </si>
  <si>
    <t xml:space="preserve">2.3</t>
  </si>
  <si>
    <t xml:space="preserve">RUA PEDRO DE PAULA RODRIGUES</t>
  </si>
  <si>
    <t xml:space="preserve">2.3.1</t>
  </si>
  <si>
    <t xml:space="preserve">2.3.2</t>
  </si>
  <si>
    <t xml:space="preserve">2.3.3</t>
  </si>
  <si>
    <t xml:space="preserve">2.4</t>
  </si>
  <si>
    <t xml:space="preserve">RUA ANA DO AMOR DIVINO</t>
  </si>
  <si>
    <t xml:space="preserve">2.4.1</t>
  </si>
  <si>
    <t xml:space="preserve">2.4.2</t>
  </si>
  <si>
    <t xml:space="preserve">2.4.3</t>
  </si>
  <si>
    <t xml:space="preserve">2.5</t>
  </si>
  <si>
    <t xml:space="preserve">RUA MANOEL NUNES VIEIRA</t>
  </si>
  <si>
    <t xml:space="preserve">2.5.1</t>
  </si>
  <si>
    <t xml:space="preserve">2.5.2</t>
  </si>
  <si>
    <t xml:space="preserve">2.5.3</t>
  </si>
  <si>
    <t xml:space="preserve">2.6</t>
  </si>
  <si>
    <t xml:space="preserve">RUA BENEDITO DE OLIVEIRA ROSA FILHO</t>
  </si>
  <si>
    <t xml:space="preserve">2.6.1</t>
  </si>
  <si>
    <t xml:space="preserve">2.6.2</t>
  </si>
  <si>
    <t xml:space="preserve">2.6.3</t>
  </si>
  <si>
    <t xml:space="preserve">JARDIM PINHEIRO</t>
  </si>
  <si>
    <t xml:space="preserve">3.1</t>
  </si>
  <si>
    <t xml:space="preserve">RUA JOÃO PEDRO CORRÊA</t>
  </si>
  <si>
    <t xml:space="preserve">3.1.1</t>
  </si>
  <si>
    <t xml:space="preserve">3.1.2</t>
  </si>
  <si>
    <t xml:space="preserve">3.1.3</t>
  </si>
  <si>
    <t xml:space="preserve">3.1.4</t>
  </si>
  <si>
    <t xml:space="preserve">BRAÇO PARA ILUMINAÇÃO PÚBLICA, EM TUBO DE AÇO GALVANIZADO, COMPRIMENTO DE 1,50 M, PARA FIXAÇÃO EM POSTE DE CONCRETO - FORNECIMENTO E INSTALAÇÃO</t>
  </si>
  <si>
    <t xml:space="preserve">3.2</t>
  </si>
  <si>
    <t xml:space="preserve">RUA GABRIEL RIBEIRO DE PAIVA</t>
  </si>
  <si>
    <t xml:space="preserve">3.2.1</t>
  </si>
  <si>
    <t xml:space="preserve">3.2.2</t>
  </si>
  <si>
    <t xml:space="preserve">3.2.3</t>
  </si>
  <si>
    <t xml:space="preserve">3.2.4</t>
  </si>
  <si>
    <t xml:space="preserve">3.3</t>
  </si>
  <si>
    <t xml:space="preserve">RUA FRANCISCA ALVES NASCIMENTO</t>
  </si>
  <si>
    <t xml:space="preserve">3.3.1</t>
  </si>
  <si>
    <t xml:space="preserve">3.3.2</t>
  </si>
  <si>
    <t xml:space="preserve">3.3.3</t>
  </si>
  <si>
    <t xml:space="preserve">3.3.4</t>
  </si>
  <si>
    <t xml:space="preserve">3.4</t>
  </si>
  <si>
    <t xml:space="preserve">RUA JAMIR DE ALMEIDA BUENO</t>
  </si>
  <si>
    <t xml:space="preserve">3.4.1</t>
  </si>
  <si>
    <t xml:space="preserve">3.4.2</t>
  </si>
  <si>
    <t xml:space="preserve">3.4.3</t>
  </si>
  <si>
    <t xml:space="preserve">3.4.4</t>
  </si>
  <si>
    <t xml:space="preserve">3.5</t>
  </si>
  <si>
    <t xml:space="preserve">RUA OSWALDO NOGUEIRA PINTO</t>
  </si>
  <si>
    <t xml:space="preserve">3.5.1</t>
  </si>
  <si>
    <t xml:space="preserve">3.5.2</t>
  </si>
  <si>
    <t xml:space="preserve">3.5.3</t>
  </si>
  <si>
    <t xml:space="preserve">3.5.4</t>
  </si>
  <si>
    <t xml:space="preserve">3.6</t>
  </si>
  <si>
    <t xml:space="preserve">RUA FRANCISCO FERREIRA DOS SANTOS</t>
  </si>
  <si>
    <t xml:space="preserve">3.6.1</t>
  </si>
  <si>
    <t xml:space="preserve">3.6.2</t>
  </si>
  <si>
    <t xml:space="preserve">3.6.3</t>
  </si>
  <si>
    <t xml:space="preserve">3.6.4</t>
  </si>
  <si>
    <t xml:space="preserve">3.7</t>
  </si>
  <si>
    <t xml:space="preserve">RUA JOÃO FERREIRA DE CAMPOS</t>
  </si>
  <si>
    <t xml:space="preserve">3.7.1</t>
  </si>
  <si>
    <t xml:space="preserve">3.7.2</t>
  </si>
  <si>
    <t xml:space="preserve">3.7.3</t>
  </si>
  <si>
    <t xml:space="preserve">3.7.4</t>
  </si>
  <si>
    <t xml:space="preserve">3.8</t>
  </si>
  <si>
    <t xml:space="preserve">RUA JOÃO DOMINGUES DO NASCIMENTO</t>
  </si>
  <si>
    <t xml:space="preserve">3.8.1</t>
  </si>
  <si>
    <t xml:space="preserve">3.8.2</t>
  </si>
  <si>
    <t xml:space="preserve">3.8.3</t>
  </si>
  <si>
    <t xml:space="preserve">3.8.4</t>
  </si>
  <si>
    <t xml:space="preserve">JARDIM IPÊ</t>
  </si>
  <si>
    <t xml:space="preserve">4.1</t>
  </si>
  <si>
    <t xml:space="preserve">RUA DANIELLE DE CASSIA GÓES MURAT</t>
  </si>
  <si>
    <t xml:space="preserve">4.1.1</t>
  </si>
  <si>
    <t xml:space="preserve">4.1.2</t>
  </si>
  <si>
    <t xml:space="preserve">4.1.3</t>
  </si>
  <si>
    <t xml:space="preserve">4.2</t>
  </si>
  <si>
    <t xml:space="preserve">RUA PEDRO NASARIO MACHADO</t>
  </si>
  <si>
    <t xml:space="preserve">4.2.1</t>
  </si>
  <si>
    <t xml:space="preserve">4.2.2</t>
  </si>
  <si>
    <t xml:space="preserve">4.2.3</t>
  </si>
  <si>
    <t xml:space="preserve">4.3</t>
  </si>
  <si>
    <t xml:space="preserve">RUA CONCEIÇÃO TEIXEIRA DOS SANTOS</t>
  </si>
  <si>
    <t xml:space="preserve">4.3.1</t>
  </si>
  <si>
    <t xml:space="preserve">4.3.2</t>
  </si>
  <si>
    <t xml:space="preserve">4.3.3</t>
  </si>
  <si>
    <t xml:space="preserve">4.4</t>
  </si>
  <si>
    <t xml:space="preserve">RUA HILARIO RODRIGUES DE PAULA</t>
  </si>
  <si>
    <t xml:space="preserve">4.4.1</t>
  </si>
  <si>
    <t xml:space="preserve">4.4.2</t>
  </si>
  <si>
    <t xml:space="preserve">4.4.3</t>
  </si>
  <si>
    <t xml:space="preserve">4.5</t>
  </si>
  <si>
    <t xml:space="preserve">PRESBITERO ANTONIO DIAS DA SILVA</t>
  </si>
  <si>
    <t xml:space="preserve">4.5.1</t>
  </si>
  <si>
    <t xml:space="preserve">4.5.2</t>
  </si>
  <si>
    <t xml:space="preserve">4.5.3</t>
  </si>
  <si>
    <t xml:space="preserve">4.6</t>
  </si>
  <si>
    <t xml:space="preserve">RUA PEDRO DE CAMPOS</t>
  </si>
  <si>
    <t xml:space="preserve">4.6.1</t>
  </si>
  <si>
    <t xml:space="preserve">4.6.2</t>
  </si>
  <si>
    <t xml:space="preserve">4.6.3</t>
  </si>
  <si>
    <t xml:space="preserve">4.7</t>
  </si>
  <si>
    <t xml:space="preserve">RUA ISALTINO VIEIRA</t>
  </si>
  <si>
    <t xml:space="preserve">4.7.1</t>
  </si>
  <si>
    <t xml:space="preserve">4.7.2</t>
  </si>
  <si>
    <t xml:space="preserve">4.7.3</t>
  </si>
  <si>
    <t xml:space="preserve">4.8</t>
  </si>
  <si>
    <t xml:space="preserve">RUA ANTONIO DE MATOS</t>
  </si>
  <si>
    <t xml:space="preserve">4.8.1</t>
  </si>
  <si>
    <t xml:space="preserve">4.8.2</t>
  </si>
  <si>
    <t xml:space="preserve">4.8.3</t>
  </si>
  <si>
    <t xml:space="preserve">4.9</t>
  </si>
  <si>
    <t xml:space="preserve">RUA ANIZIO JOSÉ DE JESUS</t>
  </si>
  <si>
    <t xml:space="preserve">4.9.1</t>
  </si>
  <si>
    <t xml:space="preserve">4.9.2</t>
  </si>
  <si>
    <t xml:space="preserve">4.9.3</t>
  </si>
  <si>
    <t xml:space="preserve">TOTAL DE LUMINÁRIAS</t>
  </si>
  <si>
    <t xml:space="preserve">TOTAL C/ BDI 25%</t>
  </si>
  <si>
    <r>
      <rPr>
        <b val="true"/>
        <sz val="15"/>
        <color rgb="FF000000"/>
        <rFont val="Arial"/>
        <family val="2"/>
        <charset val="1"/>
      </rPr>
      <t xml:space="preserve">FONTE: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5"/>
        <color rgb="FF000000"/>
        <rFont val="Arial"/>
        <family val="2"/>
        <charset val="1"/>
      </rPr>
      <t xml:space="preserve">CDHU 185 - COM DESONERAÇÃO                                                                                                                                                                                                                                                                                                                                                        SINAPI JANEIRO/22 - COM DESONERAÇÃO</t>
    </r>
  </si>
  <si>
    <t xml:space="preserve">PILAR DO SUL-SP, 08 DE MARÇO DE 2022.</t>
  </si>
  <si>
    <t xml:space="preserve">CRONOGRAMA FÍSICO - DESEMBOLSO E APLICAÇÃO DOS RECURSOS</t>
  </si>
  <si>
    <t xml:space="preserve">GOVERNO DO ESTADO DE SÃO PAULO</t>
  </si>
  <si>
    <t xml:space="preserve">SECRETARIA DE DESENVOLVIMENTO REGIONAL</t>
  </si>
  <si>
    <t xml:space="preserve">MUNICÍPIO</t>
  </si>
  <si>
    <t xml:space="preserve">SUBSECRETARIA DE CONVÊNIOS COM MUNICÍPIOS E ENTIDADES NÃO GOVERNAMENTAIS</t>
  </si>
  <si>
    <t xml:space="preserve">Pilar do Sul-SP</t>
  </si>
  <si>
    <t xml:space="preserve">OBRA:</t>
  </si>
  <si>
    <t xml:space="preserve">PRAZO PROPOSTO</t>
  </si>
  <si>
    <t xml:space="preserve">DATA BASE: </t>
  </si>
  <si>
    <t xml:space="preserve">Infraestrutura Urbana com a troca de luminárias convencionais por luminárias LED - Ruas dos Bairros Jardim Vale Verde, Jardim Pinheiro e Jardim Ipê</t>
  </si>
  <si>
    <t xml:space="preserve">INÍCIO:  Data da assinatura do convênio</t>
  </si>
  <si>
    <r>
      <rPr>
        <sz val="10"/>
        <color rgb="FF0000FF"/>
        <rFont val="Times New Roman"/>
        <family val="1"/>
        <charset val="1"/>
      </rPr>
      <t xml:space="preserve">FINAL: </t>
    </r>
    <r>
      <rPr>
        <b val="true"/>
        <sz val="10"/>
        <color rgb="FFFF0000"/>
        <rFont val="Times New Roman"/>
        <family val="1"/>
        <charset val="1"/>
      </rPr>
      <t xml:space="preserve">720</t>
    </r>
    <r>
      <rPr>
        <sz val="10"/>
        <rFont val="Times New Roman"/>
        <family val="1"/>
        <charset val="1"/>
      </rPr>
      <t xml:space="preserve"> </t>
    </r>
    <r>
      <rPr>
        <sz val="10"/>
        <color rgb="FF0000FF"/>
        <rFont val="Times New Roman"/>
        <family val="1"/>
        <charset val="1"/>
      </rPr>
      <t xml:space="preserve">dias a partir da data da assinatura do convênio</t>
    </r>
  </si>
  <si>
    <t xml:space="preserve">SERVIÇOS</t>
  </si>
  <si>
    <t xml:space="preserve">UNIDADE</t>
  </si>
  <si>
    <t xml:space="preserve">1a. ETAPA</t>
  </si>
  <si>
    <t xml:space="preserve">2a. ETAPA</t>
  </si>
  <si>
    <t xml:space="preserve">3a. ETAPA</t>
  </si>
  <si>
    <r>
      <rPr>
        <b val="true"/>
        <sz val="12"/>
        <rFont val="Times New Roman"/>
        <family val="1"/>
        <charset val="1"/>
      </rPr>
      <t xml:space="preserve">PERÍODO:</t>
    </r>
    <r>
      <rPr>
        <b val="true"/>
        <sz val="12"/>
        <color rgb="FF0000FF"/>
        <rFont val="Times New Roman"/>
        <family val="1"/>
        <charset val="1"/>
      </rPr>
      <t xml:space="preserve"> 720 dias</t>
    </r>
  </si>
  <si>
    <t xml:space="preserve">PERÍODO:</t>
  </si>
  <si>
    <r>
      <rPr>
        <sz val="10"/>
        <color rgb="FF0000FF"/>
        <rFont val="Times New Roman"/>
        <family val="1"/>
        <charset val="1"/>
      </rPr>
      <t xml:space="preserve">PRAZO DE LIBERAÇÃO:                       </t>
    </r>
    <r>
      <rPr>
        <sz val="10"/>
        <rFont val="Times New Roman"/>
        <family val="1"/>
        <charset val="1"/>
      </rPr>
      <t xml:space="preserve">em até 30 dias após a ordem de serviço</t>
    </r>
  </si>
  <si>
    <r>
      <rPr>
        <sz val="10"/>
        <color rgb="FF0000FF"/>
        <rFont val="Times New Roman"/>
        <family val="1"/>
        <charset val="1"/>
      </rPr>
      <t xml:space="preserve">PRAZO DE EXECUÇÃO:                </t>
    </r>
    <r>
      <rPr>
        <sz val="10"/>
        <rFont val="Times New Roman"/>
        <family val="1"/>
        <charset val="1"/>
      </rPr>
      <t xml:space="preserve">690 dias</t>
    </r>
  </si>
  <si>
    <t xml:space="preserve">PRAZO DE LIBERAÇÃO:</t>
  </si>
  <si>
    <t xml:space="preserve">PRAZO DE EXECUÇÃO:</t>
  </si>
  <si>
    <t xml:space="preserve">PRAZO DE LIBERAÇÃO:  </t>
  </si>
  <si>
    <t xml:space="preserve">Serviços Preliminares</t>
  </si>
  <si>
    <t xml:space="preserve">R$</t>
  </si>
  <si>
    <t xml:space="preserve">Execução de Iluminação Pública</t>
  </si>
  <si>
    <t xml:space="preserve">UND</t>
  </si>
  <si>
    <t xml:space="preserve">RECURSOS ESTADUAIS</t>
  </si>
  <si>
    <t xml:space="preserve">RECURSOS PRÓPRIOS</t>
  </si>
  <si>
    <t xml:space="preserve">T O T A L </t>
  </si>
  <si>
    <t xml:space="preserve">ASSINATURA: ______________________________________</t>
  </si>
  <si>
    <t xml:space="preserve">Eduardo Oliveira dos Santos Junior - Engenheiro Civil</t>
  </si>
  <si>
    <t xml:space="preserve">CREA: 5069244515</t>
  </si>
  <si>
    <t xml:space="preserve">CRONOGRAMA FÍSICO -FINANCEIRO</t>
  </si>
  <si>
    <r>
      <rPr>
        <b val="true"/>
        <sz val="13"/>
        <color rgb="FF000000"/>
        <rFont val="Arial"/>
        <family val="2"/>
        <charset val="1"/>
      </rPr>
      <t xml:space="preserve">OBRA:</t>
    </r>
    <r>
      <rPr>
        <b val="true"/>
        <sz val="15"/>
        <color rgb="FF000000"/>
        <rFont val="Arial"/>
        <family val="2"/>
        <charset val="1"/>
      </rPr>
      <t xml:space="preserve"> INFRAESTRUTURA URBANA – ILUMINAÇÃO PÚBLICA </t>
    </r>
  </si>
  <si>
    <r>
      <rPr>
        <b val="true"/>
        <sz val="13"/>
        <color rgb="FF000000"/>
        <rFont val="Arial"/>
        <family val="2"/>
        <charset val="1"/>
      </rPr>
      <t xml:space="preserve">L.S.: 97,78%</t>
    </r>
    <r>
      <rPr>
        <sz val="13"/>
        <color rgb="FF000000"/>
        <rFont val="Arial"/>
        <family val="2"/>
        <charset val="1"/>
      </rPr>
      <t xml:space="preserve">% </t>
    </r>
    <r>
      <rPr>
        <b val="true"/>
        <sz val="13"/>
        <color rgb="FF000000"/>
        <rFont val="Arial"/>
        <family val="2"/>
        <charset val="1"/>
      </rPr>
      <t xml:space="preserve"> </t>
    </r>
    <r>
      <rPr>
        <sz val="13"/>
        <color rgb="FF000000"/>
        <rFont val="Arial"/>
        <family val="2"/>
        <charset val="1"/>
      </rPr>
      <t xml:space="preserve">                                                                   </t>
    </r>
    <r>
      <rPr>
        <b val="true"/>
        <sz val="13"/>
        <color rgb="FF000000"/>
        <rFont val="Arial"/>
        <family val="2"/>
        <charset val="1"/>
      </rPr>
      <t xml:space="preserve">FONTE:</t>
    </r>
    <r>
      <rPr>
        <sz val="13"/>
        <color rgb="FF000000"/>
        <rFont val="Arial"/>
        <family val="2"/>
        <charset val="1"/>
      </rPr>
      <t xml:space="preserve"> CDHU: 185 COM DESONERAÇÃO  SINAPI JANEIRO/22 – COM DESONERAÇÃO                             </t>
    </r>
    <r>
      <rPr>
        <b val="true"/>
        <sz val="13"/>
        <color rgb="FF000000"/>
        <rFont val="Arial"/>
        <family val="2"/>
        <charset val="1"/>
      </rPr>
      <t xml:space="preserve">BDI: 25,00</t>
    </r>
    <r>
      <rPr>
        <sz val="13"/>
        <color rgb="FF000000"/>
        <rFont val="Arial"/>
        <family val="2"/>
        <charset val="1"/>
      </rPr>
      <t xml:space="preserve">%</t>
    </r>
  </si>
  <si>
    <t xml:space="preserve">RUAS DOS BAIRROS JARDIM VALE VERDE , JARDIM PINHEIRO E JARDIM IPÊ - PILAR DO SUL/SP</t>
  </si>
  <si>
    <r>
      <rPr>
        <b val="true"/>
        <sz val="13"/>
        <color rgb="FF000000"/>
        <rFont val="Arial"/>
        <family val="2"/>
        <charset val="1"/>
      </rPr>
      <t xml:space="preserve">CONVÊNIO: </t>
    </r>
    <r>
      <rPr>
        <sz val="13"/>
        <color rgb="FF000000"/>
        <rFont val="Arial"/>
        <family val="2"/>
        <charset val="1"/>
      </rPr>
      <t xml:space="preserve"> nº100126/2022- Secretaria de Desenvolvimento Regional/ Subsecretaria de Convênios com Município e Entidades</t>
    </r>
  </si>
  <si>
    <t xml:space="preserve">ETAPA</t>
  </si>
  <si>
    <t xml:space="preserve">1º MÊS</t>
  </si>
  <si>
    <t xml:space="preserve">2º MÊS</t>
  </si>
  <si>
    <t xml:space="preserve">3º MÊS</t>
  </si>
  <si>
    <t xml:space="preserve">4º MÊS</t>
  </si>
  <si>
    <t xml:space="preserve">TOTAL POR SERVIÇOS</t>
  </si>
  <si>
    <t xml:space="preserve">VALOR</t>
  </si>
  <si>
    <t xml:space="preserve">%</t>
  </si>
  <si>
    <t xml:space="preserve">TOTAL POR MÊS</t>
  </si>
  <si>
    <t xml:space="preserve">TOTAL GERAL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</si>
</sst>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&quot;R$ &quot;#,##0.00"/>
    <numFmt numFmtId="166" formatCode="0.00"/>
    <numFmt numFmtId="167" formatCode="0"/>
    <numFmt numFmtId="168" formatCode="[$R$-416]\ #,##0.00;[RED]\-[$R$-416]\ #,##0.00"/>
    <numFmt numFmtId="169" formatCode="&quot;R$ &quot;#,##0.000"/>
    <numFmt numFmtId="170" formatCode="General"/>
    <numFmt numFmtId="171" formatCode="MMMM\-YY;@"/>
    <numFmt numFmtId="172" formatCode="#,##0.00"/>
    <numFmt numFmtId="173" formatCode="[$-416]D/M/YYYY"/>
    <numFmt numFmtId="174" formatCode="0.00%"/>
    <numFmt numFmtId="175" formatCode="0%"/>
  </numFmts>
  <fonts count="5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MS Sans Serif"/>
      <family val="2"/>
      <charset val="1"/>
    </font>
    <font>
      <sz val="11"/>
      <color rgb="FF000000"/>
      <name val="Arial1"/>
      <family val="0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2"/>
      <charset val="1"/>
    </font>
    <font>
      <sz val="12"/>
      <name val="Arial"/>
      <family val="2"/>
      <charset val="1"/>
    </font>
    <font>
      <b val="true"/>
      <sz val="15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sz val="14"/>
      <name val="Arial"/>
      <family val="2"/>
      <charset val="1"/>
    </font>
    <font>
      <sz val="15"/>
      <color rgb="FF000000"/>
      <name val="Arial"/>
      <family val="2"/>
      <charset val="1"/>
    </font>
    <font>
      <sz val="13"/>
      <name val="Arial"/>
      <family val="2"/>
      <charset val="1"/>
    </font>
    <font>
      <sz val="15"/>
      <name val="Arial"/>
      <family val="2"/>
      <charset val="1"/>
    </font>
    <font>
      <sz val="16"/>
      <name val="Arial"/>
      <family val="2"/>
      <charset val="1"/>
    </font>
    <font>
      <sz val="24"/>
      <name val="Arial"/>
      <family val="2"/>
      <charset val="1"/>
    </font>
    <font>
      <b val="true"/>
      <sz val="13"/>
      <color rgb="FF000000"/>
      <name val="Arial"/>
      <family val="2"/>
      <charset val="1"/>
    </font>
    <font>
      <sz val="18"/>
      <name val="Arial"/>
      <family val="2"/>
      <charset val="1"/>
    </font>
    <font>
      <b val="true"/>
      <sz val="14"/>
      <color rgb="FF000000"/>
      <name val="Arial"/>
      <family val="0"/>
    </font>
    <font>
      <sz val="14"/>
      <color rgb="FF000000"/>
      <name val="Arial"/>
      <family val="0"/>
    </font>
    <font>
      <b val="true"/>
      <sz val="14"/>
      <name val="Times New Roman"/>
      <family val="1"/>
      <charset val="1"/>
    </font>
    <font>
      <sz val="14"/>
      <name val="Times New Roman"/>
      <family val="1"/>
      <charset val="1"/>
    </font>
    <font>
      <sz val="12"/>
      <name val="Times New Roman"/>
      <family val="1"/>
      <charset val="1"/>
    </font>
    <font>
      <b val="true"/>
      <sz val="13"/>
      <name val="Times New Roman"/>
      <family val="1"/>
      <charset val="1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4"/>
      <color rgb="FF0000FF"/>
      <name val="Times New Roman"/>
      <family val="1"/>
      <charset val="1"/>
    </font>
    <font>
      <sz val="10"/>
      <color rgb="FF0000FF"/>
      <name val="Times New Roman"/>
      <family val="1"/>
      <charset val="1"/>
    </font>
    <font>
      <b val="true"/>
      <sz val="12"/>
      <name val="Times New Roman"/>
      <family val="1"/>
      <charset val="1"/>
    </font>
    <font>
      <b val="true"/>
      <sz val="8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8.5"/>
      <name val="Times New Roman"/>
      <family val="1"/>
      <charset val="1"/>
    </font>
    <font>
      <b val="true"/>
      <sz val="10"/>
      <color rgb="FFFF0000"/>
      <name val="Times New Roman"/>
      <family val="1"/>
      <charset val="1"/>
    </font>
    <font>
      <sz val="12"/>
      <color rgb="FF0000FF"/>
      <name val="Times New Roman"/>
      <family val="1"/>
      <charset val="1"/>
    </font>
    <font>
      <b val="true"/>
      <sz val="12"/>
      <color rgb="FF3333CC"/>
      <name val="Times New Roman"/>
      <family val="1"/>
      <charset val="1"/>
    </font>
    <font>
      <b val="true"/>
      <sz val="12"/>
      <color rgb="FF0000FF"/>
      <name val="Times New Roman"/>
      <family val="1"/>
      <charset val="1"/>
    </font>
    <font>
      <sz val="12"/>
      <color rgb="FF00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color rgb="FF3333CC"/>
      <name val="Times New Roman"/>
      <family val="1"/>
      <charset val="1"/>
    </font>
    <font>
      <sz val="11"/>
      <name val="Arial"/>
      <family val="2"/>
      <charset val="1"/>
    </font>
    <font>
      <sz val="14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 val="true"/>
      <sz val="13"/>
      <name val="Arial"/>
      <family val="2"/>
      <charset val="1"/>
    </font>
    <font>
      <sz val="10"/>
      <name val="Arial"/>
      <family val="0"/>
      <charset val="1"/>
    </font>
    <font>
      <b val="true"/>
      <sz val="13"/>
      <color rgb="FF0000FF"/>
      <name val="Arial"/>
      <family val="2"/>
      <charset val="1"/>
    </font>
    <font>
      <b val="true"/>
      <sz val="13"/>
      <color rgb="FF003366"/>
      <name val="Arial"/>
      <family val="2"/>
      <charset val="1"/>
    </font>
    <font>
      <sz val="13"/>
      <color rgb="FF000000"/>
      <name val="Arial"/>
      <family val="0"/>
    </font>
    <font>
      <b val="true"/>
      <sz val="13"/>
      <color rgb="FF000000"/>
      <name val="Arial"/>
      <family val="0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FEFEF"/>
      </patternFill>
    </fill>
    <fill>
      <patternFill patternType="solid">
        <fgColor rgb="FFA6A6A6"/>
        <bgColor rgb="FFB2B2B2"/>
      </patternFill>
    </fill>
    <fill>
      <patternFill patternType="solid">
        <fgColor rgb="FFD9D9D9"/>
        <bgColor rgb="FFEFEFEF"/>
      </patternFill>
    </fill>
    <fill>
      <patternFill patternType="solid">
        <fgColor rgb="FFEFEFEF"/>
        <bgColor rgb="FFFFFFFF"/>
      </patternFill>
    </fill>
    <fill>
      <patternFill patternType="solid">
        <fgColor rgb="FFB2B2B2"/>
        <bgColor rgb="FFA6A6A6"/>
      </patternFill>
    </fill>
    <fill>
      <patternFill patternType="solid">
        <fgColor rgb="FF999999"/>
        <bgColor rgb="FFA6A6A6"/>
      </patternFill>
    </fill>
    <fill>
      <patternFill patternType="solid">
        <fgColor rgb="FFBFBFBF"/>
        <bgColor rgb="FFB2B2B2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5" fontId="51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2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1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2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8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2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10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1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9" fillId="0" borderId="12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1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0" borderId="8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32" fillId="0" borderId="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32" fillId="0" borderId="1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14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5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6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6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7" fillId="0" borderId="17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5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1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0" borderId="19" xfId="23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2" fillId="0" borderId="6" xfId="23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7" xfId="23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5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32" fillId="0" borderId="2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2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22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1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22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22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4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4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33" fillId="0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4" xfId="23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25" fillId="5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1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5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2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0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0" fillId="5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2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2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2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2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3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3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43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3" xfId="2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6" fillId="0" borderId="3" xfId="2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6" fillId="0" borderId="0" xfId="2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2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42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2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4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4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25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6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7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7" borderId="4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0" fillId="2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4" xfId="24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5" fillId="2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5" fillId="2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0" fillId="2" borderId="4" xfId="24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" borderId="4" xfId="2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5" fillId="2" borderId="4" xfId="2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5" fillId="2" borderId="4" xfId="2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1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2" borderId="4" xfId="2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" borderId="4" xfId="24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50" fillId="8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0" fillId="6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0" fillId="8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0" fillId="8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5" fillId="8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8" borderId="4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8" borderId="4" xfId="24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2" fillId="0" borderId="0" xfId="2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0" xfId="2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24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3" fillId="0" borderId="0" xfId="2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2" xfId="21"/>
    <cellStyle name="Normal 27" xfId="22"/>
    <cellStyle name="Normal 3" xfId="23"/>
    <cellStyle name="Normal 3 2" xfId="2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6A6A6"/>
      <rgbColor rgb="FF993366"/>
      <rgbColor rgb="FFEFEFEF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B2B2B2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CC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8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281520</xdr:colOff>
      <xdr:row>1</xdr:row>
      <xdr:rowOff>101520</xdr:rowOff>
    </xdr:from>
    <xdr:to>
      <xdr:col>4</xdr:col>
      <xdr:colOff>132840</xdr:colOff>
      <xdr:row>6</xdr:row>
      <xdr:rowOff>331200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281520" y="272880"/>
          <a:ext cx="12592440" cy="11631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3</xdr:col>
      <xdr:colOff>7504920</xdr:colOff>
      <xdr:row>126</xdr:row>
      <xdr:rowOff>253440</xdr:rowOff>
    </xdr:from>
    <xdr:to>
      <xdr:col>10</xdr:col>
      <xdr:colOff>611280</xdr:colOff>
      <xdr:row>129</xdr:row>
      <xdr:rowOff>347040</xdr:rowOff>
    </xdr:to>
    <xdr:sp>
      <xdr:nvSpPr>
        <xdr:cNvPr id="1" name="CustomShape 1"/>
        <xdr:cNvSpPr/>
      </xdr:nvSpPr>
      <xdr:spPr>
        <a:xfrm>
          <a:off x="10629720" y="58992120"/>
          <a:ext cx="9203400" cy="18417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_________________________________________       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JEFERSON ROBERTO FERREIRA DOS SANTOS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Arial"/>
            </a:rPr>
            <a:t> </a:t>
          </a:r>
          <a:r>
            <a:rPr b="0" lang="pt-BR" sz="1400" spc="-1" strike="noStrike">
              <a:solidFill>
                <a:srgbClr val="000000"/>
              </a:solidFill>
              <a:latin typeface="Arial"/>
            </a:rPr>
            <a:t>TÉCNICO EM EDIFICAÇÕES</a:t>
          </a: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543240</xdr:colOff>
      <xdr:row>126</xdr:row>
      <xdr:rowOff>240480</xdr:rowOff>
    </xdr:from>
    <xdr:to>
      <xdr:col>3</xdr:col>
      <xdr:colOff>4637880</xdr:colOff>
      <xdr:row>129</xdr:row>
      <xdr:rowOff>349200</xdr:rowOff>
    </xdr:to>
    <xdr:sp>
      <xdr:nvSpPr>
        <xdr:cNvPr id="2" name="CustomShape 1"/>
        <xdr:cNvSpPr/>
      </xdr:nvSpPr>
      <xdr:spPr>
        <a:xfrm>
          <a:off x="543240" y="58979160"/>
          <a:ext cx="7219440" cy="1856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________________________________________       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EDUARDO OLIVEIRA DOS SANTOS JUNIOR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Arial"/>
            </a:rPr>
            <a:t> </a:t>
          </a:r>
          <a:r>
            <a:rPr b="0" lang="pt-BR" sz="1400" spc="-1" strike="noStrike">
              <a:solidFill>
                <a:srgbClr val="000000"/>
              </a:solidFill>
              <a:latin typeface="Arial"/>
            </a:rPr>
            <a:t>SECRETÁRIO DE OBRAS, INFRAESTRUTURA E URBANISMO</a:t>
          </a:r>
          <a:endParaRPr b="0" lang="pt-BR" sz="1400" spc="-1" strike="noStrike">
            <a:latin typeface="Times New Roman"/>
          </a:endParaRPr>
        </a:p>
      </xdr:txBody>
    </xdr:sp>
    <xdr:clientData/>
  </xdr:twoCellAnchor>
  <xdr:twoCellAnchor editAs="twoCell">
    <xdr:from>
      <xdr:col>3</xdr:col>
      <xdr:colOff>2059200</xdr:colOff>
      <xdr:row>126</xdr:row>
      <xdr:rowOff>260280</xdr:rowOff>
    </xdr:from>
    <xdr:to>
      <xdr:col>6</xdr:col>
      <xdr:colOff>214200</xdr:colOff>
      <xdr:row>129</xdr:row>
      <xdr:rowOff>353880</xdr:rowOff>
    </xdr:to>
    <xdr:sp>
      <xdr:nvSpPr>
        <xdr:cNvPr id="3" name="CustomShape 1"/>
        <xdr:cNvSpPr/>
      </xdr:nvSpPr>
      <xdr:spPr>
        <a:xfrm>
          <a:off x="5184000" y="58998960"/>
          <a:ext cx="9202680" cy="18417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_________________________________________       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400" spc="-1" strike="noStrike">
              <a:solidFill>
                <a:srgbClr val="000000"/>
              </a:solidFill>
              <a:latin typeface="Arial"/>
            </a:rPr>
            <a:t>NEIVITON PEREIRA DA SILVA</a:t>
          </a:r>
          <a:endParaRPr b="0" lang="pt-BR" sz="14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400" spc="-1" strike="noStrike">
              <a:solidFill>
                <a:srgbClr val="000000"/>
              </a:solidFill>
              <a:latin typeface="Arial"/>
            </a:rPr>
            <a:t> </a:t>
          </a:r>
          <a:r>
            <a:rPr b="0" lang="pt-BR" sz="1400" spc="-1" strike="noStrike">
              <a:solidFill>
                <a:srgbClr val="000000"/>
              </a:solidFill>
              <a:latin typeface="Arial"/>
            </a:rPr>
            <a:t>TÉCNICO EM EDIFICAÇÕES</a:t>
          </a:r>
          <a:endParaRPr b="0" lang="pt-BR" sz="14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1586880</xdr:colOff>
      <xdr:row>0</xdr:row>
      <xdr:rowOff>95400</xdr:rowOff>
    </xdr:from>
    <xdr:to>
      <xdr:col>10</xdr:col>
      <xdr:colOff>79200</xdr:colOff>
      <xdr:row>3</xdr:row>
      <xdr:rowOff>197640</xdr:rowOff>
    </xdr:to>
    <xdr:pic>
      <xdr:nvPicPr>
        <xdr:cNvPr id="4" name="Imagem 1" descr=""/>
        <xdr:cNvPicPr/>
      </xdr:nvPicPr>
      <xdr:blipFill>
        <a:blip r:embed="rId1"/>
        <a:stretch/>
      </xdr:blipFill>
      <xdr:spPr>
        <a:xfrm>
          <a:off x="5174280" y="95400"/>
          <a:ext cx="8681760" cy="7880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5</xdr:col>
      <xdr:colOff>862560</xdr:colOff>
      <xdr:row>52</xdr:row>
      <xdr:rowOff>78480</xdr:rowOff>
    </xdr:from>
    <xdr:to>
      <xdr:col>9</xdr:col>
      <xdr:colOff>1188000</xdr:colOff>
      <xdr:row>57</xdr:row>
      <xdr:rowOff>50400</xdr:rowOff>
    </xdr:to>
    <xdr:sp>
      <xdr:nvSpPr>
        <xdr:cNvPr id="5" name="CustomShape 1"/>
        <xdr:cNvSpPr/>
      </xdr:nvSpPr>
      <xdr:spPr>
        <a:xfrm>
          <a:off x="8421480" y="12683520"/>
          <a:ext cx="5102640" cy="7815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_</a:t>
          </a:r>
          <a:r>
            <a:rPr b="1" lang="pt-BR" sz="1300" spc="-1" strike="noStrike">
              <a:solidFill>
                <a:srgbClr val="000000"/>
              </a:solidFill>
              <a:latin typeface="Arial"/>
            </a:rPr>
            <a:t>____________________________________________       NEIVITON PEREIRA DA SILVA</a:t>
          </a:r>
          <a:endParaRPr b="0" lang="pt-BR" sz="13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TÉCNICO EM EDIFICAÇÕES</a:t>
          </a:r>
          <a:endParaRPr b="0" lang="pt-BR" sz="1300" spc="-1" strike="noStrike">
            <a:latin typeface="Times New Roman"/>
          </a:endParaRPr>
        </a:p>
      </xdr:txBody>
    </xdr:sp>
    <xdr:clientData/>
  </xdr:twoCellAnchor>
  <xdr:twoCellAnchor editAs="twoCell">
    <xdr:from>
      <xdr:col>9</xdr:col>
      <xdr:colOff>605520</xdr:colOff>
      <xdr:row>52</xdr:row>
      <xdr:rowOff>25920</xdr:rowOff>
    </xdr:from>
    <xdr:to>
      <xdr:col>14</xdr:col>
      <xdr:colOff>398160</xdr:colOff>
      <xdr:row>57</xdr:row>
      <xdr:rowOff>29160</xdr:rowOff>
    </xdr:to>
    <xdr:sp>
      <xdr:nvSpPr>
        <xdr:cNvPr id="6" name="CustomShape 1"/>
        <xdr:cNvSpPr/>
      </xdr:nvSpPr>
      <xdr:spPr>
        <a:xfrm>
          <a:off x="12941640" y="12630960"/>
          <a:ext cx="5738040" cy="81288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_</a:t>
          </a:r>
          <a:r>
            <a:rPr b="1" lang="pt-BR" sz="1300" spc="-1" strike="noStrike">
              <a:solidFill>
                <a:srgbClr val="000000"/>
              </a:solidFill>
              <a:latin typeface="Arial"/>
            </a:rPr>
            <a:t>____________________________________________                   JEFERSON ROBERTO FERREIRA DOS SANTOS</a:t>
          </a:r>
          <a:endParaRPr b="0" lang="pt-BR" sz="13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TÉCNICO EM EDIFICAÇÕES</a:t>
          </a:r>
          <a:endParaRPr b="0" lang="pt-BR" sz="1300" spc="-1" strike="noStrike">
            <a:latin typeface="Times New Roman"/>
          </a:endParaRPr>
        </a:p>
      </xdr:txBody>
    </xdr:sp>
    <xdr:clientData/>
  </xdr:twoCellAnchor>
  <xdr:twoCellAnchor editAs="twoCell">
    <xdr:from>
      <xdr:col>3</xdr:col>
      <xdr:colOff>552600</xdr:colOff>
      <xdr:row>52</xdr:row>
      <xdr:rowOff>95400</xdr:rowOff>
    </xdr:from>
    <xdr:to>
      <xdr:col>5</xdr:col>
      <xdr:colOff>1069200</xdr:colOff>
      <xdr:row>57</xdr:row>
      <xdr:rowOff>67320</xdr:rowOff>
    </xdr:to>
    <xdr:sp>
      <xdr:nvSpPr>
        <xdr:cNvPr id="7" name="CustomShape 1"/>
        <xdr:cNvSpPr/>
      </xdr:nvSpPr>
      <xdr:spPr>
        <a:xfrm>
          <a:off x="3525480" y="12700440"/>
          <a:ext cx="5102640" cy="7815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_</a:t>
          </a:r>
          <a:r>
            <a:rPr b="1" lang="pt-BR" sz="1300" spc="-1" strike="noStrike">
              <a:solidFill>
                <a:srgbClr val="000000"/>
              </a:solidFill>
              <a:latin typeface="Arial"/>
            </a:rPr>
            <a:t>____________________________________________       </a:t>
          </a:r>
          <a:endParaRPr b="0" lang="pt-BR" sz="13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300" spc="-1" strike="noStrike">
              <a:solidFill>
                <a:srgbClr val="000000"/>
              </a:solidFill>
              <a:latin typeface="Arial"/>
            </a:rPr>
            <a:t>EDUARDO OLIVEIRA DOS SANTOS JUNIOR</a:t>
          </a:r>
          <a:endParaRPr b="0" lang="pt-BR" sz="13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1300" spc="-1" strike="noStrike">
              <a:solidFill>
                <a:srgbClr val="000000"/>
              </a:solidFill>
              <a:latin typeface="Arial"/>
            </a:rPr>
            <a:t>SECRETÁRIO DE OBRAS, INFRAESTRUTURA E uRBANISMO</a:t>
          </a:r>
          <a:endParaRPr b="0" lang="pt-BR" sz="13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L188"/>
  <sheetViews>
    <sheetView showFormulas="false" showGridLines="true" showRowColHeaders="true" showZeros="false" rightToLeft="false" tabSelected="true" showOutlineSymbols="true" defaultGridColor="true" view="pageBreakPreview" topLeftCell="A1" colorId="64" zoomScale="100" zoomScaleNormal="60" zoomScalePageLayoutView="100" workbookViewId="0">
      <selection pane="topLeft" activeCell="D52" activeCellId="0" sqref="D52"/>
    </sheetView>
  </sheetViews>
  <sheetFormatPr defaultColWidth="8.8671875" defaultRowHeight="12.75" zeroHeight="false" outlineLevelRow="0" outlineLevelCol="0"/>
  <cols>
    <col collapsed="false" customWidth="true" hidden="false" outlineLevel="0" max="1" min="1" style="1" width="12.14"/>
    <col collapsed="false" customWidth="true" hidden="false" outlineLevel="0" max="2" min="2" style="2" width="14.15"/>
    <col collapsed="false" customWidth="true" hidden="false" outlineLevel="0" max="3" min="3" style="2" width="18"/>
    <col collapsed="false" customWidth="true" hidden="false" outlineLevel="0" max="4" min="4" style="3" width="136.29"/>
    <col collapsed="false" customWidth="true" hidden="false" outlineLevel="0" max="5" min="5" style="4" width="10.99"/>
    <col collapsed="false" customWidth="true" hidden="false" outlineLevel="0" max="6" min="6" style="5" width="9.29"/>
    <col collapsed="false" customWidth="true" hidden="false" outlineLevel="0" max="7" min="7" style="6" width="19.14"/>
    <col collapsed="false" customWidth="true" hidden="false" outlineLevel="0" max="8" min="8" style="6" width="19.85"/>
    <col collapsed="false" customWidth="true" hidden="false" outlineLevel="0" max="9" min="9" style="6" width="20.99"/>
    <col collapsed="false" customWidth="true" hidden="false" outlineLevel="0" max="13" min="10" style="0" width="11.57"/>
    <col collapsed="false" customWidth="true" hidden="false" outlineLevel="0" max="14" min="14" style="0" width="14.01"/>
    <col collapsed="false" customWidth="true" hidden="false" outlineLevel="0" max="15" min="15" style="0" width="17.14"/>
    <col collapsed="false" customWidth="true" hidden="false" outlineLevel="0" max="16" min="16" style="0" width="26.85"/>
    <col collapsed="false" customWidth="true" hidden="false" outlineLevel="0" max="71" min="17" style="0" width="11.57"/>
    <col collapsed="false" customWidth="true" hidden="false" outlineLevel="0" max="1024" min="1019" style="0" width="11.57"/>
  </cols>
  <sheetData>
    <row r="1" customFormat="false" ht="13.5" hidden="false" customHeight="true" outlineLevel="0" collapsed="false">
      <c r="A1" s="7"/>
      <c r="B1" s="7"/>
      <c r="C1" s="7"/>
      <c r="D1" s="7"/>
      <c r="E1" s="7"/>
      <c r="F1" s="7"/>
      <c r="G1" s="7"/>
      <c r="H1" s="7"/>
      <c r="I1" s="7"/>
      <c r="J1" s="8"/>
    </row>
    <row r="2" customFormat="false" ht="12.75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8"/>
    </row>
    <row r="3" customFormat="false" ht="15.75" hidden="false" customHeight="true" outlineLevel="0" collapsed="false">
      <c r="A3" s="7"/>
      <c r="B3" s="7"/>
      <c r="C3" s="7"/>
      <c r="D3" s="7"/>
      <c r="E3" s="7"/>
      <c r="F3" s="7"/>
      <c r="G3" s="7"/>
      <c r="H3" s="7"/>
      <c r="I3" s="7"/>
      <c r="J3" s="8"/>
    </row>
    <row r="4" customFormat="false" ht="15" hidden="false" customHeight="true" outlineLevel="0" collapsed="false">
      <c r="A4" s="7"/>
      <c r="B4" s="7"/>
      <c r="C4" s="7"/>
      <c r="D4" s="7"/>
      <c r="E4" s="7"/>
      <c r="F4" s="7"/>
      <c r="G4" s="7"/>
      <c r="H4" s="7"/>
      <c r="I4" s="7"/>
      <c r="J4" s="8"/>
    </row>
    <row r="5" customFormat="false" ht="15" hidden="false" customHeight="true" outlineLevel="0" collapsed="false">
      <c r="A5" s="7"/>
      <c r="B5" s="7"/>
      <c r="C5" s="7"/>
      <c r="D5" s="7"/>
      <c r="E5" s="7"/>
      <c r="F5" s="7"/>
      <c r="G5" s="7"/>
      <c r="H5" s="7"/>
      <c r="I5" s="7"/>
      <c r="J5" s="8"/>
    </row>
    <row r="6" customFormat="false" ht="15" hidden="false" customHeight="true" outlineLevel="0" collapsed="false">
      <c r="A6" s="7"/>
      <c r="B6" s="7"/>
      <c r="C6" s="7"/>
      <c r="D6" s="7"/>
      <c r="E6" s="7"/>
      <c r="F6" s="7"/>
      <c r="G6" s="7"/>
      <c r="H6" s="7"/>
      <c r="I6" s="7"/>
      <c r="J6" s="8"/>
    </row>
    <row r="7" customFormat="false" ht="49.5" hidden="false" customHeight="true" outlineLevel="0" collapsed="false">
      <c r="A7" s="7"/>
      <c r="B7" s="7"/>
      <c r="C7" s="7"/>
      <c r="D7" s="7"/>
      <c r="E7" s="7"/>
      <c r="F7" s="7"/>
      <c r="G7" s="7"/>
      <c r="H7" s="7"/>
      <c r="I7" s="7"/>
      <c r="J7" s="8"/>
    </row>
    <row r="8" customFormat="false" ht="15" hidden="false" customHeight="true" outlineLevel="0" collapsed="false">
      <c r="A8" s="9" t="s">
        <v>0</v>
      </c>
      <c r="B8" s="9"/>
      <c r="C8" s="9"/>
      <c r="D8" s="9"/>
      <c r="E8" s="9"/>
      <c r="F8" s="9"/>
      <c r="G8" s="9"/>
      <c r="H8" s="9"/>
      <c r="I8" s="9"/>
    </row>
    <row r="9" customFormat="false" ht="12.75" hidden="false" customHeight="false" outlineLevel="0" collapsed="false">
      <c r="A9" s="9"/>
      <c r="B9" s="9"/>
      <c r="C9" s="9"/>
      <c r="D9" s="9"/>
      <c r="E9" s="9"/>
      <c r="F9" s="9"/>
      <c r="G9" s="9"/>
      <c r="H9" s="9"/>
      <c r="I9" s="9"/>
    </row>
    <row r="10" customFormat="false" ht="19.5" hidden="false" customHeight="false" outlineLevel="0" collapsed="false">
      <c r="A10" s="9" t="s">
        <v>1</v>
      </c>
      <c r="B10" s="9"/>
      <c r="C10" s="9"/>
      <c r="D10" s="9"/>
      <c r="E10" s="9"/>
      <c r="F10" s="9"/>
      <c r="G10" s="9"/>
      <c r="H10" s="9"/>
      <c r="I10" s="9"/>
    </row>
    <row r="11" customFormat="false" ht="19.5" hidden="false" customHeight="false" outlineLevel="0" collapsed="false">
      <c r="A11" s="10"/>
      <c r="B11" s="10"/>
      <c r="C11" s="10"/>
      <c r="D11" s="10"/>
      <c r="E11" s="10"/>
      <c r="F11" s="10"/>
      <c r="G11" s="10"/>
      <c r="H11" s="10"/>
      <c r="I11" s="10"/>
    </row>
    <row r="12" customFormat="false" ht="77.65" hidden="false" customHeight="true" outlineLevel="0" collapsed="false">
      <c r="A12" s="11" t="s">
        <v>2</v>
      </c>
      <c r="B12" s="11" t="s">
        <v>3</v>
      </c>
      <c r="C12" s="11"/>
      <c r="D12" s="11" t="s">
        <v>4</v>
      </c>
      <c r="E12" s="11" t="s">
        <v>5</v>
      </c>
      <c r="F12" s="11" t="s">
        <v>6</v>
      </c>
      <c r="G12" s="11" t="s">
        <v>7</v>
      </c>
      <c r="H12" s="11" t="s">
        <v>8</v>
      </c>
      <c r="I12" s="11" t="s">
        <v>9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</row>
    <row r="13" customFormat="false" ht="39.95" hidden="false" customHeight="true" outlineLevel="0" collapsed="false">
      <c r="A13" s="13" t="n">
        <v>1</v>
      </c>
      <c r="B13" s="13"/>
      <c r="C13" s="13"/>
      <c r="D13" s="14" t="s">
        <v>10</v>
      </c>
      <c r="E13" s="13"/>
      <c r="F13" s="13"/>
      <c r="G13" s="15"/>
      <c r="H13" s="15"/>
      <c r="I13" s="15" t="n">
        <f aca="false">I14</f>
        <v>1206.48</v>
      </c>
    </row>
    <row r="14" customFormat="false" ht="39.95" hidden="false" customHeight="true" outlineLevel="0" collapsed="false">
      <c r="A14" s="16" t="s">
        <v>11</v>
      </c>
      <c r="B14" s="17" t="s">
        <v>12</v>
      </c>
      <c r="C14" s="18" t="s">
        <v>13</v>
      </c>
      <c r="D14" s="19" t="s">
        <v>14</v>
      </c>
      <c r="E14" s="18" t="s">
        <v>15</v>
      </c>
      <c r="F14" s="20" t="n">
        <v>6</v>
      </c>
      <c r="G14" s="18" t="n">
        <v>160.86</v>
      </c>
      <c r="H14" s="21" t="n">
        <f aca="false">G14*1.25</f>
        <v>201.075</v>
      </c>
      <c r="I14" s="21" t="n">
        <f aca="false">F14*ROUND(H14,2)</f>
        <v>1206.48</v>
      </c>
      <c r="J14" s="22"/>
    </row>
    <row r="15" customFormat="false" ht="39.95" hidden="false" customHeight="true" outlineLevel="0" collapsed="false">
      <c r="A15" s="13" t="n">
        <v>2</v>
      </c>
      <c r="B15" s="13"/>
      <c r="C15" s="13"/>
      <c r="D15" s="23" t="s">
        <v>16</v>
      </c>
      <c r="E15" s="13" t="s">
        <v>17</v>
      </c>
      <c r="F15" s="13" t="n">
        <f aca="false">F18+F22+F26+F30+F34+F38</f>
        <v>24</v>
      </c>
      <c r="G15" s="15"/>
      <c r="H15" s="15"/>
      <c r="I15" s="15" t="n">
        <f aca="false">I16+I20+I24+I28+I32+I36</f>
        <v>32589.36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</row>
    <row r="16" customFormat="false" ht="39.95" hidden="false" customHeight="true" outlineLevel="0" collapsed="false">
      <c r="A16" s="25" t="s">
        <v>18</v>
      </c>
      <c r="B16" s="25"/>
      <c r="C16" s="25"/>
      <c r="D16" s="26" t="s">
        <v>19</v>
      </c>
      <c r="E16" s="25"/>
      <c r="F16" s="25"/>
      <c r="G16" s="27"/>
      <c r="H16" s="27"/>
      <c r="I16" s="27" t="n">
        <f aca="false">SUM(I17:I19)</f>
        <v>9505.23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</row>
    <row r="17" customFormat="false" ht="39.95" hidden="false" customHeight="true" outlineLevel="0" collapsed="false">
      <c r="A17" s="16" t="s">
        <v>20</v>
      </c>
      <c r="B17" s="17" t="s">
        <v>12</v>
      </c>
      <c r="C17" s="18" t="s">
        <v>21</v>
      </c>
      <c r="D17" s="28" t="s">
        <v>22</v>
      </c>
      <c r="E17" s="18" t="s">
        <v>23</v>
      </c>
      <c r="F17" s="18" t="n">
        <v>7</v>
      </c>
      <c r="G17" s="29" t="n">
        <v>54.59</v>
      </c>
      <c r="H17" s="21" t="n">
        <f aca="false">G17*1.25</f>
        <v>68.2375</v>
      </c>
      <c r="I17" s="21" t="n">
        <f aca="false">F17*ROUND(H17,2)</f>
        <v>477.68</v>
      </c>
      <c r="P17" s="30"/>
    </row>
    <row r="18" customFormat="false" ht="39.95" hidden="false" customHeight="true" outlineLevel="0" collapsed="false">
      <c r="A18" s="16" t="s">
        <v>24</v>
      </c>
      <c r="B18" s="17" t="s">
        <v>12</v>
      </c>
      <c r="C18" s="18" t="s">
        <v>25</v>
      </c>
      <c r="D18" s="31" t="s">
        <v>26</v>
      </c>
      <c r="E18" s="18" t="s">
        <v>23</v>
      </c>
      <c r="F18" s="18" t="n">
        <v>7</v>
      </c>
      <c r="G18" s="29" t="n">
        <v>982.2</v>
      </c>
      <c r="H18" s="21" t="n">
        <f aca="false">G18*1.25</f>
        <v>1227.75</v>
      </c>
      <c r="I18" s="21" t="n">
        <f aca="false">F18*ROUND(H18,2)</f>
        <v>8594.25</v>
      </c>
      <c r="N18" s="32"/>
      <c r="O18" s="32"/>
      <c r="P18" s="12"/>
    </row>
    <row r="19" customFormat="false" ht="39.95" hidden="false" customHeight="true" outlineLevel="0" collapsed="false">
      <c r="A19" s="16" t="s">
        <v>27</v>
      </c>
      <c r="B19" s="17" t="s">
        <v>28</v>
      </c>
      <c r="C19" s="18" t="n">
        <v>101632</v>
      </c>
      <c r="D19" s="19" t="s">
        <v>29</v>
      </c>
      <c r="E19" s="18" t="s">
        <v>23</v>
      </c>
      <c r="F19" s="18" t="n">
        <f aca="false">F18</f>
        <v>7</v>
      </c>
      <c r="G19" s="29" t="n">
        <v>49.52</v>
      </c>
      <c r="H19" s="21" t="n">
        <f aca="false">G19*1.25</f>
        <v>61.9</v>
      </c>
      <c r="I19" s="21" t="n">
        <f aca="false">F19*ROUND(H19,2)</f>
        <v>433.3</v>
      </c>
      <c r="J19" s="33"/>
      <c r="K19" s="33"/>
      <c r="L19" s="33"/>
      <c r="M19" s="33"/>
      <c r="N19" s="33"/>
      <c r="O19" s="33"/>
      <c r="P19" s="34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</row>
    <row r="20" customFormat="false" ht="39.95" hidden="false" customHeight="true" outlineLevel="0" collapsed="false">
      <c r="A20" s="25" t="s">
        <v>30</v>
      </c>
      <c r="B20" s="25"/>
      <c r="C20" s="25"/>
      <c r="D20" s="26" t="s">
        <v>31</v>
      </c>
      <c r="E20" s="25"/>
      <c r="F20" s="25"/>
      <c r="G20" s="27"/>
      <c r="H20" s="27"/>
      <c r="I20" s="27" t="n">
        <f aca="false">SUM(I21:I23)</f>
        <v>2715.78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</row>
    <row r="21" customFormat="false" ht="39.95" hidden="false" customHeight="true" outlineLevel="0" collapsed="false">
      <c r="A21" s="16" t="s">
        <v>32</v>
      </c>
      <c r="B21" s="17" t="s">
        <v>12</v>
      </c>
      <c r="C21" s="18" t="s">
        <v>21</v>
      </c>
      <c r="D21" s="28" t="s">
        <v>22</v>
      </c>
      <c r="E21" s="18" t="s">
        <v>23</v>
      </c>
      <c r="F21" s="18" t="n">
        <v>2</v>
      </c>
      <c r="G21" s="29" t="n">
        <v>54.59</v>
      </c>
      <c r="H21" s="21" t="n">
        <f aca="false">G21*1.25</f>
        <v>68.2375</v>
      </c>
      <c r="I21" s="21" t="n">
        <f aca="false">F21*ROUND(H21,2)</f>
        <v>136.48</v>
      </c>
      <c r="P21" s="30"/>
    </row>
    <row r="22" customFormat="false" ht="39.95" hidden="false" customHeight="true" outlineLevel="0" collapsed="false">
      <c r="A22" s="16" t="s">
        <v>33</v>
      </c>
      <c r="B22" s="17" t="s">
        <v>12</v>
      </c>
      <c r="C22" s="18" t="s">
        <v>25</v>
      </c>
      <c r="D22" s="31" t="s">
        <v>26</v>
      </c>
      <c r="E22" s="18" t="s">
        <v>23</v>
      </c>
      <c r="F22" s="18" t="n">
        <v>2</v>
      </c>
      <c r="G22" s="29" t="n">
        <v>982.2</v>
      </c>
      <c r="H22" s="21" t="n">
        <f aca="false">G22*1.25</f>
        <v>1227.75</v>
      </c>
      <c r="I22" s="21" t="n">
        <f aca="false">F22*ROUND(H22,2)</f>
        <v>2455.5</v>
      </c>
      <c r="N22" s="32"/>
      <c r="O22" s="32"/>
      <c r="P22" s="12"/>
    </row>
    <row r="23" customFormat="false" ht="39.95" hidden="false" customHeight="true" outlineLevel="0" collapsed="false">
      <c r="A23" s="16" t="s">
        <v>34</v>
      </c>
      <c r="B23" s="17" t="s">
        <v>28</v>
      </c>
      <c r="C23" s="18" t="n">
        <v>101632</v>
      </c>
      <c r="D23" s="19" t="s">
        <v>29</v>
      </c>
      <c r="E23" s="18" t="s">
        <v>23</v>
      </c>
      <c r="F23" s="18" t="n">
        <f aca="false">F22</f>
        <v>2</v>
      </c>
      <c r="G23" s="29" t="n">
        <v>49.52</v>
      </c>
      <c r="H23" s="21" t="n">
        <f aca="false">G23*1.25</f>
        <v>61.9</v>
      </c>
      <c r="I23" s="21" t="n">
        <f aca="false">F23*ROUND(H23,2)</f>
        <v>123.8</v>
      </c>
      <c r="J23" s="33"/>
      <c r="K23" s="33"/>
      <c r="L23" s="33"/>
      <c r="M23" s="33"/>
      <c r="N23" s="33"/>
      <c r="O23" s="33"/>
      <c r="P23" s="34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</row>
    <row r="24" customFormat="false" ht="39.95" hidden="false" customHeight="true" outlineLevel="0" collapsed="false">
      <c r="A24" s="25" t="s">
        <v>35</v>
      </c>
      <c r="B24" s="25"/>
      <c r="C24" s="25"/>
      <c r="D24" s="26" t="s">
        <v>36</v>
      </c>
      <c r="E24" s="25"/>
      <c r="F24" s="25"/>
      <c r="G24" s="27"/>
      <c r="H24" s="27"/>
      <c r="I24" s="27" t="n">
        <f aca="false">SUM(I25:I27)</f>
        <v>5431.56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</row>
    <row r="25" customFormat="false" ht="39.95" hidden="false" customHeight="true" outlineLevel="0" collapsed="false">
      <c r="A25" s="16" t="s">
        <v>37</v>
      </c>
      <c r="B25" s="17" t="s">
        <v>12</v>
      </c>
      <c r="C25" s="18" t="s">
        <v>21</v>
      </c>
      <c r="D25" s="28" t="s">
        <v>22</v>
      </c>
      <c r="E25" s="18" t="s">
        <v>23</v>
      </c>
      <c r="F25" s="18" t="n">
        <v>4</v>
      </c>
      <c r="G25" s="29" t="n">
        <v>54.59</v>
      </c>
      <c r="H25" s="21" t="n">
        <f aca="false">G25*1.25</f>
        <v>68.2375</v>
      </c>
      <c r="I25" s="21" t="n">
        <f aca="false">F25*ROUND(H25,2)</f>
        <v>272.96</v>
      </c>
      <c r="P25" s="30"/>
    </row>
    <row r="26" customFormat="false" ht="39.95" hidden="false" customHeight="true" outlineLevel="0" collapsed="false">
      <c r="A26" s="16" t="s">
        <v>38</v>
      </c>
      <c r="B26" s="17" t="s">
        <v>12</v>
      </c>
      <c r="C26" s="18" t="s">
        <v>25</v>
      </c>
      <c r="D26" s="31" t="s">
        <v>26</v>
      </c>
      <c r="E26" s="18" t="s">
        <v>23</v>
      </c>
      <c r="F26" s="18" t="n">
        <v>4</v>
      </c>
      <c r="G26" s="29" t="n">
        <v>982.2</v>
      </c>
      <c r="H26" s="21" t="n">
        <f aca="false">G26*1.25</f>
        <v>1227.75</v>
      </c>
      <c r="I26" s="21" t="n">
        <f aca="false">F26*ROUND(H26,2)</f>
        <v>4911</v>
      </c>
      <c r="N26" s="32"/>
      <c r="O26" s="32"/>
      <c r="P26" s="12"/>
    </row>
    <row r="27" customFormat="false" ht="39.95" hidden="false" customHeight="true" outlineLevel="0" collapsed="false">
      <c r="A27" s="16" t="s">
        <v>39</v>
      </c>
      <c r="B27" s="17" t="s">
        <v>28</v>
      </c>
      <c r="C27" s="18" t="n">
        <v>101632</v>
      </c>
      <c r="D27" s="19" t="s">
        <v>29</v>
      </c>
      <c r="E27" s="18" t="s">
        <v>23</v>
      </c>
      <c r="F27" s="18" t="n">
        <f aca="false">F26</f>
        <v>4</v>
      </c>
      <c r="G27" s="29" t="n">
        <v>49.52</v>
      </c>
      <c r="H27" s="21" t="n">
        <f aca="false">G27*1.25</f>
        <v>61.9</v>
      </c>
      <c r="I27" s="21" t="n">
        <f aca="false">F27*ROUND(H27,2)</f>
        <v>247.6</v>
      </c>
      <c r="J27" s="33"/>
      <c r="K27" s="33"/>
      <c r="L27" s="33"/>
      <c r="M27" s="33"/>
      <c r="N27" s="33"/>
      <c r="O27" s="33"/>
      <c r="P27" s="34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</row>
    <row r="28" customFormat="false" ht="39.95" hidden="false" customHeight="true" outlineLevel="0" collapsed="false">
      <c r="A28" s="25" t="s">
        <v>40</v>
      </c>
      <c r="B28" s="25"/>
      <c r="C28" s="25"/>
      <c r="D28" s="26" t="s">
        <v>41</v>
      </c>
      <c r="E28" s="25"/>
      <c r="F28" s="25"/>
      <c r="G28" s="27"/>
      <c r="H28" s="27"/>
      <c r="I28" s="27" t="n">
        <f aca="false">SUM(I29:I31)</f>
        <v>4073.67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</row>
    <row r="29" customFormat="false" ht="39.95" hidden="false" customHeight="true" outlineLevel="0" collapsed="false">
      <c r="A29" s="16" t="s">
        <v>42</v>
      </c>
      <c r="B29" s="17" t="s">
        <v>12</v>
      </c>
      <c r="C29" s="18" t="s">
        <v>21</v>
      </c>
      <c r="D29" s="28" t="s">
        <v>22</v>
      </c>
      <c r="E29" s="18" t="s">
        <v>23</v>
      </c>
      <c r="F29" s="18" t="n">
        <v>3</v>
      </c>
      <c r="G29" s="29" t="n">
        <v>54.59</v>
      </c>
      <c r="H29" s="21" t="n">
        <f aca="false">G29*1.25</f>
        <v>68.2375</v>
      </c>
      <c r="I29" s="21" t="n">
        <f aca="false">F29*ROUND(H29,2)</f>
        <v>204.72</v>
      </c>
      <c r="P29" s="30"/>
    </row>
    <row r="30" customFormat="false" ht="39.95" hidden="false" customHeight="true" outlineLevel="0" collapsed="false">
      <c r="A30" s="16" t="s">
        <v>43</v>
      </c>
      <c r="B30" s="17" t="s">
        <v>12</v>
      </c>
      <c r="C30" s="18" t="s">
        <v>25</v>
      </c>
      <c r="D30" s="31" t="s">
        <v>26</v>
      </c>
      <c r="E30" s="18" t="s">
        <v>23</v>
      </c>
      <c r="F30" s="18" t="n">
        <v>3</v>
      </c>
      <c r="G30" s="29" t="n">
        <v>982.2</v>
      </c>
      <c r="H30" s="21" t="n">
        <f aca="false">G30*1.25</f>
        <v>1227.75</v>
      </c>
      <c r="I30" s="21" t="n">
        <f aca="false">F30*ROUND(H30,2)</f>
        <v>3683.25</v>
      </c>
      <c r="N30" s="32"/>
      <c r="O30" s="32"/>
      <c r="P30" s="12"/>
    </row>
    <row r="31" customFormat="false" ht="39.95" hidden="false" customHeight="true" outlineLevel="0" collapsed="false">
      <c r="A31" s="16" t="s">
        <v>44</v>
      </c>
      <c r="B31" s="17" t="s">
        <v>28</v>
      </c>
      <c r="C31" s="18" t="n">
        <v>101632</v>
      </c>
      <c r="D31" s="19" t="s">
        <v>29</v>
      </c>
      <c r="E31" s="18" t="s">
        <v>23</v>
      </c>
      <c r="F31" s="18" t="n">
        <f aca="false">F30</f>
        <v>3</v>
      </c>
      <c r="G31" s="29" t="n">
        <v>49.52</v>
      </c>
      <c r="H31" s="21" t="n">
        <f aca="false">G31*1.25</f>
        <v>61.9</v>
      </c>
      <c r="I31" s="21" t="n">
        <f aca="false">F31*ROUND(H31,2)</f>
        <v>185.7</v>
      </c>
      <c r="J31" s="33"/>
      <c r="K31" s="33"/>
      <c r="L31" s="33"/>
      <c r="M31" s="33"/>
      <c r="N31" s="33"/>
      <c r="O31" s="33"/>
      <c r="P31" s="34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</row>
    <row r="32" customFormat="false" ht="39.95" hidden="false" customHeight="true" outlineLevel="0" collapsed="false">
      <c r="A32" s="25" t="s">
        <v>45</v>
      </c>
      <c r="B32" s="25"/>
      <c r="C32" s="25"/>
      <c r="D32" s="26" t="s">
        <v>46</v>
      </c>
      <c r="E32" s="25"/>
      <c r="F32" s="25"/>
      <c r="G32" s="27"/>
      <c r="H32" s="27"/>
      <c r="I32" s="27" t="n">
        <f aca="false">SUM(I33:I35)</f>
        <v>2715.78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</row>
    <row r="33" customFormat="false" ht="39.95" hidden="false" customHeight="true" outlineLevel="0" collapsed="false">
      <c r="A33" s="16" t="s">
        <v>47</v>
      </c>
      <c r="B33" s="17" t="s">
        <v>12</v>
      </c>
      <c r="C33" s="18" t="s">
        <v>21</v>
      </c>
      <c r="D33" s="28" t="s">
        <v>22</v>
      </c>
      <c r="E33" s="18" t="s">
        <v>23</v>
      </c>
      <c r="F33" s="18" t="n">
        <v>2</v>
      </c>
      <c r="G33" s="21" t="n">
        <v>54.59</v>
      </c>
      <c r="H33" s="21" t="n">
        <f aca="false">G33*1.25</f>
        <v>68.2375</v>
      </c>
      <c r="I33" s="21" t="n">
        <f aca="false">F33*ROUND(H33,2)</f>
        <v>136.48</v>
      </c>
      <c r="P33" s="30"/>
    </row>
    <row r="34" customFormat="false" ht="39.95" hidden="false" customHeight="true" outlineLevel="0" collapsed="false">
      <c r="A34" s="16" t="s">
        <v>48</v>
      </c>
      <c r="B34" s="17" t="s">
        <v>12</v>
      </c>
      <c r="C34" s="18" t="s">
        <v>25</v>
      </c>
      <c r="D34" s="31" t="s">
        <v>26</v>
      </c>
      <c r="E34" s="18" t="s">
        <v>23</v>
      </c>
      <c r="F34" s="18" t="n">
        <v>2</v>
      </c>
      <c r="G34" s="21" t="n">
        <v>982.2</v>
      </c>
      <c r="H34" s="21" t="n">
        <f aca="false">G34*1.25</f>
        <v>1227.75</v>
      </c>
      <c r="I34" s="21" t="n">
        <f aca="false">F34*ROUND(H34,2)</f>
        <v>2455.5</v>
      </c>
      <c r="N34" s="32"/>
      <c r="O34" s="32"/>
      <c r="P34" s="12"/>
    </row>
    <row r="35" customFormat="false" ht="39.95" hidden="false" customHeight="true" outlineLevel="0" collapsed="false">
      <c r="A35" s="16" t="s">
        <v>49</v>
      </c>
      <c r="B35" s="17" t="s">
        <v>28</v>
      </c>
      <c r="C35" s="18" t="n">
        <v>101632</v>
      </c>
      <c r="D35" s="19" t="s">
        <v>29</v>
      </c>
      <c r="E35" s="18" t="s">
        <v>23</v>
      </c>
      <c r="F35" s="18" t="n">
        <f aca="false">F34</f>
        <v>2</v>
      </c>
      <c r="G35" s="29" t="n">
        <v>49.52</v>
      </c>
      <c r="H35" s="21" t="n">
        <f aca="false">G35*1.25</f>
        <v>61.9</v>
      </c>
      <c r="I35" s="21" t="n">
        <f aca="false">F35*ROUND(H35,2)</f>
        <v>123.8</v>
      </c>
      <c r="J35" s="33"/>
      <c r="K35" s="33"/>
      <c r="L35" s="33"/>
      <c r="M35" s="33"/>
      <c r="N35" s="33"/>
      <c r="O35" s="33"/>
      <c r="P35" s="34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</row>
    <row r="36" customFormat="false" ht="39.95" hidden="false" customHeight="true" outlineLevel="0" collapsed="false">
      <c r="A36" s="25" t="s">
        <v>50</v>
      </c>
      <c r="B36" s="25"/>
      <c r="C36" s="25"/>
      <c r="D36" s="26" t="s">
        <v>51</v>
      </c>
      <c r="E36" s="25"/>
      <c r="F36" s="25"/>
      <c r="G36" s="27"/>
      <c r="H36" s="27"/>
      <c r="I36" s="27" t="n">
        <f aca="false">SUM(I37:I39)</f>
        <v>8147.34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</row>
    <row r="37" customFormat="false" ht="39.95" hidden="false" customHeight="true" outlineLevel="0" collapsed="false">
      <c r="A37" s="16" t="s">
        <v>52</v>
      </c>
      <c r="B37" s="17" t="s">
        <v>12</v>
      </c>
      <c r="C37" s="18" t="s">
        <v>21</v>
      </c>
      <c r="D37" s="28" t="s">
        <v>22</v>
      </c>
      <c r="E37" s="18" t="s">
        <v>23</v>
      </c>
      <c r="F37" s="18" t="n">
        <v>6</v>
      </c>
      <c r="G37" s="29" t="n">
        <v>54.59</v>
      </c>
      <c r="H37" s="21" t="n">
        <f aca="false">G37*1.25</f>
        <v>68.2375</v>
      </c>
      <c r="I37" s="21" t="n">
        <f aca="false">F37*ROUND(H37,2)</f>
        <v>409.44</v>
      </c>
      <c r="P37" s="30"/>
    </row>
    <row r="38" customFormat="false" ht="39.95" hidden="false" customHeight="true" outlineLevel="0" collapsed="false">
      <c r="A38" s="16" t="s">
        <v>53</v>
      </c>
      <c r="B38" s="17" t="s">
        <v>12</v>
      </c>
      <c r="C38" s="18" t="s">
        <v>25</v>
      </c>
      <c r="D38" s="31" t="s">
        <v>26</v>
      </c>
      <c r="E38" s="18" t="s">
        <v>23</v>
      </c>
      <c r="F38" s="18" t="n">
        <v>6</v>
      </c>
      <c r="G38" s="29" t="n">
        <v>982.2</v>
      </c>
      <c r="H38" s="21" t="n">
        <f aca="false">G38*1.25</f>
        <v>1227.75</v>
      </c>
      <c r="I38" s="21" t="n">
        <f aca="false">F38*ROUND(H38,2)</f>
        <v>7366.5</v>
      </c>
      <c r="N38" s="32"/>
      <c r="O38" s="32"/>
      <c r="P38" s="12"/>
    </row>
    <row r="39" customFormat="false" ht="39.95" hidden="false" customHeight="true" outlineLevel="0" collapsed="false">
      <c r="A39" s="16" t="s">
        <v>54</v>
      </c>
      <c r="B39" s="17" t="s">
        <v>28</v>
      </c>
      <c r="C39" s="18" t="n">
        <v>101632</v>
      </c>
      <c r="D39" s="19" t="s">
        <v>29</v>
      </c>
      <c r="E39" s="18" t="s">
        <v>23</v>
      </c>
      <c r="F39" s="18" t="n">
        <f aca="false">F38</f>
        <v>6</v>
      </c>
      <c r="G39" s="29" t="n">
        <v>49.52</v>
      </c>
      <c r="H39" s="21" t="n">
        <f aca="false">G39*1.25</f>
        <v>61.9</v>
      </c>
      <c r="I39" s="21" t="n">
        <f aca="false">F39*ROUND(H39,2)</f>
        <v>371.4</v>
      </c>
      <c r="J39" s="33"/>
      <c r="K39" s="33"/>
      <c r="L39" s="33"/>
      <c r="M39" s="33"/>
      <c r="N39" s="33"/>
      <c r="O39" s="33"/>
      <c r="P39" s="34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</row>
    <row r="40" customFormat="false" ht="39.95" hidden="false" customHeight="true" outlineLevel="0" collapsed="false">
      <c r="A40" s="13" t="n">
        <v>3</v>
      </c>
      <c r="B40" s="13"/>
      <c r="C40" s="13"/>
      <c r="D40" s="23" t="s">
        <v>55</v>
      </c>
      <c r="E40" s="13" t="s">
        <v>17</v>
      </c>
      <c r="F40" s="13" t="n">
        <f aca="false">F43+F48+F53+F58+F63+F68+F73+F78</f>
        <v>67</v>
      </c>
      <c r="G40" s="15"/>
      <c r="H40" s="15"/>
      <c r="I40" s="15" t="n">
        <f aca="false">I41+I46+I51+I56+I61+I66+I71+I76</f>
        <v>103716</v>
      </c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</row>
    <row r="41" customFormat="false" ht="39.95" hidden="false" customHeight="true" outlineLevel="0" collapsed="false">
      <c r="A41" s="25" t="s">
        <v>56</v>
      </c>
      <c r="B41" s="25"/>
      <c r="C41" s="25"/>
      <c r="D41" s="26" t="s">
        <v>57</v>
      </c>
      <c r="E41" s="25"/>
      <c r="F41" s="25"/>
      <c r="G41" s="27"/>
      <c r="H41" s="27"/>
      <c r="I41" s="27" t="n">
        <f aca="false">SUM(I42:I45)</f>
        <v>20124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</row>
    <row r="42" customFormat="false" ht="39.95" hidden="false" customHeight="true" outlineLevel="0" collapsed="false">
      <c r="A42" s="16" t="s">
        <v>58</v>
      </c>
      <c r="B42" s="17" t="s">
        <v>12</v>
      </c>
      <c r="C42" s="18" t="s">
        <v>21</v>
      </c>
      <c r="D42" s="28" t="s">
        <v>22</v>
      </c>
      <c r="E42" s="18" t="s">
        <v>23</v>
      </c>
      <c r="F42" s="18" t="n">
        <v>13</v>
      </c>
      <c r="G42" s="29" t="n">
        <v>54.59</v>
      </c>
      <c r="H42" s="21" t="n">
        <f aca="false">G42*1.25</f>
        <v>68.2375</v>
      </c>
      <c r="I42" s="21" t="n">
        <f aca="false">F42*ROUND(H42,2)</f>
        <v>887.12</v>
      </c>
      <c r="P42" s="30"/>
    </row>
    <row r="43" customFormat="false" ht="39.95" hidden="false" customHeight="true" outlineLevel="0" collapsed="false">
      <c r="A43" s="16" t="s">
        <v>59</v>
      </c>
      <c r="B43" s="17" t="s">
        <v>12</v>
      </c>
      <c r="C43" s="18" t="s">
        <v>25</v>
      </c>
      <c r="D43" s="31" t="s">
        <v>26</v>
      </c>
      <c r="E43" s="18" t="s">
        <v>23</v>
      </c>
      <c r="F43" s="18" t="n">
        <v>13</v>
      </c>
      <c r="G43" s="29" t="n">
        <v>982.2</v>
      </c>
      <c r="H43" s="21" t="n">
        <f aca="false">G43*1.25</f>
        <v>1227.75</v>
      </c>
      <c r="I43" s="21" t="n">
        <f aca="false">F43*ROUND(H43,2)</f>
        <v>15960.75</v>
      </c>
      <c r="N43" s="32"/>
      <c r="O43" s="32"/>
      <c r="P43" s="12"/>
    </row>
    <row r="44" customFormat="false" ht="39.95" hidden="false" customHeight="true" outlineLevel="0" collapsed="false">
      <c r="A44" s="16" t="s">
        <v>60</v>
      </c>
      <c r="B44" s="17" t="s">
        <v>28</v>
      </c>
      <c r="C44" s="18" t="n">
        <v>101632</v>
      </c>
      <c r="D44" s="19" t="s">
        <v>29</v>
      </c>
      <c r="E44" s="18" t="s">
        <v>23</v>
      </c>
      <c r="F44" s="18" t="n">
        <f aca="false">F43</f>
        <v>13</v>
      </c>
      <c r="G44" s="29" t="n">
        <v>49.52</v>
      </c>
      <c r="H44" s="21" t="n">
        <f aca="false">G44*1.25</f>
        <v>61.9</v>
      </c>
      <c r="I44" s="21" t="n">
        <f aca="false">F44*ROUND(H44,2)</f>
        <v>804.7</v>
      </c>
      <c r="J44" s="33"/>
      <c r="K44" s="33"/>
      <c r="L44" s="33"/>
      <c r="M44" s="33"/>
      <c r="N44" s="33"/>
      <c r="O44" s="33"/>
      <c r="P44" s="34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</row>
    <row r="45" customFormat="false" ht="39.95" hidden="false" customHeight="true" outlineLevel="0" collapsed="false">
      <c r="A45" s="16" t="s">
        <v>61</v>
      </c>
      <c r="B45" s="17" t="s">
        <v>28</v>
      </c>
      <c r="C45" s="18" t="n">
        <v>101636</v>
      </c>
      <c r="D45" s="19" t="s">
        <v>62</v>
      </c>
      <c r="E45" s="18" t="s">
        <v>23</v>
      </c>
      <c r="F45" s="18" t="n">
        <f aca="false">F43</f>
        <v>13</v>
      </c>
      <c r="G45" s="29" t="n">
        <v>152.09</v>
      </c>
      <c r="H45" s="21" t="n">
        <f aca="false">G45*1.25</f>
        <v>190.1125</v>
      </c>
      <c r="I45" s="21" t="n">
        <f aca="false">F45*ROUND(H45,2)</f>
        <v>2471.43</v>
      </c>
      <c r="J45" s="33"/>
      <c r="K45" s="33"/>
      <c r="L45" s="33"/>
      <c r="M45" s="33"/>
      <c r="N45" s="33"/>
      <c r="O45" s="33"/>
      <c r="P45" s="34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</row>
    <row r="46" customFormat="false" ht="39.95" hidden="false" customHeight="true" outlineLevel="0" collapsed="false">
      <c r="A46" s="25" t="s">
        <v>63</v>
      </c>
      <c r="B46" s="25"/>
      <c r="C46" s="25"/>
      <c r="D46" s="26" t="s">
        <v>64</v>
      </c>
      <c r="E46" s="25"/>
      <c r="F46" s="25"/>
      <c r="G46" s="27"/>
      <c r="H46" s="27"/>
      <c r="I46" s="27" t="n">
        <f aca="false">SUM(I47:I50)</f>
        <v>18576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</row>
    <row r="47" customFormat="false" ht="39.95" hidden="false" customHeight="true" outlineLevel="0" collapsed="false">
      <c r="A47" s="16" t="s">
        <v>65</v>
      </c>
      <c r="B47" s="17" t="s">
        <v>12</v>
      </c>
      <c r="C47" s="18" t="s">
        <v>21</v>
      </c>
      <c r="D47" s="28" t="s">
        <v>22</v>
      </c>
      <c r="E47" s="18" t="s">
        <v>23</v>
      </c>
      <c r="F47" s="18" t="n">
        <v>12</v>
      </c>
      <c r="G47" s="29" t="n">
        <v>54.59</v>
      </c>
      <c r="H47" s="21" t="n">
        <f aca="false">G47*1.25</f>
        <v>68.2375</v>
      </c>
      <c r="I47" s="21" t="n">
        <f aca="false">F47*ROUND(H47,2)</f>
        <v>818.88</v>
      </c>
      <c r="P47" s="30"/>
    </row>
    <row r="48" customFormat="false" ht="39.95" hidden="false" customHeight="true" outlineLevel="0" collapsed="false">
      <c r="A48" s="16" t="s">
        <v>66</v>
      </c>
      <c r="B48" s="17" t="s">
        <v>12</v>
      </c>
      <c r="C48" s="18" t="s">
        <v>25</v>
      </c>
      <c r="D48" s="31" t="s">
        <v>26</v>
      </c>
      <c r="E48" s="18" t="s">
        <v>23</v>
      </c>
      <c r="F48" s="18" t="n">
        <v>12</v>
      </c>
      <c r="G48" s="29" t="n">
        <v>982.2</v>
      </c>
      <c r="H48" s="21" t="n">
        <f aca="false">G48*1.25</f>
        <v>1227.75</v>
      </c>
      <c r="I48" s="21" t="n">
        <f aca="false">F48*ROUND(H48,2)</f>
        <v>14733</v>
      </c>
      <c r="N48" s="32"/>
      <c r="O48" s="32"/>
      <c r="P48" s="12"/>
    </row>
    <row r="49" customFormat="false" ht="39.95" hidden="false" customHeight="true" outlineLevel="0" collapsed="false">
      <c r="A49" s="16" t="s">
        <v>67</v>
      </c>
      <c r="B49" s="17" t="s">
        <v>28</v>
      </c>
      <c r="C49" s="18" t="n">
        <v>101632</v>
      </c>
      <c r="D49" s="19" t="s">
        <v>29</v>
      </c>
      <c r="E49" s="18" t="s">
        <v>23</v>
      </c>
      <c r="F49" s="18" t="n">
        <f aca="false">F48</f>
        <v>12</v>
      </c>
      <c r="G49" s="29" t="n">
        <v>49.52</v>
      </c>
      <c r="H49" s="21" t="n">
        <f aca="false">G49*1.25</f>
        <v>61.9</v>
      </c>
      <c r="I49" s="21" t="n">
        <f aca="false">F49*ROUND(H49,2)</f>
        <v>742.8</v>
      </c>
      <c r="J49" s="33"/>
      <c r="K49" s="33"/>
      <c r="L49" s="33"/>
      <c r="M49" s="33"/>
      <c r="N49" s="33"/>
      <c r="O49" s="33"/>
      <c r="P49" s="34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</row>
    <row r="50" customFormat="false" ht="39.95" hidden="false" customHeight="true" outlineLevel="0" collapsed="false">
      <c r="A50" s="16" t="s">
        <v>68</v>
      </c>
      <c r="B50" s="17" t="s">
        <v>28</v>
      </c>
      <c r="C50" s="18" t="n">
        <v>101636</v>
      </c>
      <c r="D50" s="19" t="s">
        <v>62</v>
      </c>
      <c r="E50" s="18" t="s">
        <v>23</v>
      </c>
      <c r="F50" s="18" t="n">
        <f aca="false">F48</f>
        <v>12</v>
      </c>
      <c r="G50" s="29" t="n">
        <v>152.09</v>
      </c>
      <c r="H50" s="21" t="n">
        <f aca="false">G50*1.25</f>
        <v>190.1125</v>
      </c>
      <c r="I50" s="21" t="n">
        <f aca="false">F50*ROUND(H50,2)</f>
        <v>2281.32</v>
      </c>
      <c r="J50" s="33"/>
      <c r="K50" s="33"/>
      <c r="L50" s="33"/>
      <c r="M50" s="33"/>
      <c r="N50" s="33"/>
      <c r="O50" s="33"/>
      <c r="P50" s="34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</row>
    <row r="51" customFormat="false" ht="39.95" hidden="false" customHeight="true" outlineLevel="0" collapsed="false">
      <c r="A51" s="25" t="s">
        <v>69</v>
      </c>
      <c r="B51" s="25"/>
      <c r="C51" s="25"/>
      <c r="D51" s="26" t="s">
        <v>70</v>
      </c>
      <c r="E51" s="25"/>
      <c r="F51" s="25"/>
      <c r="G51" s="27"/>
      <c r="H51" s="27"/>
      <c r="I51" s="27" t="n">
        <f aca="false">SUM(I52:I55)</f>
        <v>9288</v>
      </c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</row>
    <row r="52" customFormat="false" ht="39.95" hidden="false" customHeight="true" outlineLevel="0" collapsed="false">
      <c r="A52" s="16" t="s">
        <v>71</v>
      </c>
      <c r="B52" s="17" t="s">
        <v>12</v>
      </c>
      <c r="C52" s="18" t="s">
        <v>21</v>
      </c>
      <c r="D52" s="28" t="s">
        <v>22</v>
      </c>
      <c r="E52" s="18" t="s">
        <v>23</v>
      </c>
      <c r="F52" s="18" t="n">
        <v>6</v>
      </c>
      <c r="G52" s="29" t="n">
        <v>54.59</v>
      </c>
      <c r="H52" s="21" t="n">
        <f aca="false">G52*1.25</f>
        <v>68.2375</v>
      </c>
      <c r="I52" s="21" t="n">
        <f aca="false">F52*ROUND(H52,2)</f>
        <v>409.44</v>
      </c>
      <c r="P52" s="30"/>
    </row>
    <row r="53" customFormat="false" ht="39.95" hidden="false" customHeight="true" outlineLevel="0" collapsed="false">
      <c r="A53" s="16" t="s">
        <v>72</v>
      </c>
      <c r="B53" s="17" t="s">
        <v>12</v>
      </c>
      <c r="C53" s="18" t="s">
        <v>25</v>
      </c>
      <c r="D53" s="31" t="s">
        <v>26</v>
      </c>
      <c r="E53" s="18" t="s">
        <v>23</v>
      </c>
      <c r="F53" s="18" t="n">
        <v>6</v>
      </c>
      <c r="G53" s="29" t="n">
        <v>982.2</v>
      </c>
      <c r="H53" s="21" t="n">
        <f aca="false">G53*1.25</f>
        <v>1227.75</v>
      </c>
      <c r="I53" s="21" t="n">
        <f aca="false">F53*ROUND(H53,2)</f>
        <v>7366.5</v>
      </c>
      <c r="N53" s="32"/>
      <c r="O53" s="32"/>
      <c r="P53" s="12"/>
    </row>
    <row r="54" customFormat="false" ht="39.95" hidden="false" customHeight="true" outlineLevel="0" collapsed="false">
      <c r="A54" s="16" t="s">
        <v>73</v>
      </c>
      <c r="B54" s="17" t="s">
        <v>28</v>
      </c>
      <c r="C54" s="18" t="n">
        <v>101632</v>
      </c>
      <c r="D54" s="19" t="s">
        <v>29</v>
      </c>
      <c r="E54" s="18" t="s">
        <v>23</v>
      </c>
      <c r="F54" s="18" t="n">
        <f aca="false">F53</f>
        <v>6</v>
      </c>
      <c r="G54" s="29" t="n">
        <v>49.52</v>
      </c>
      <c r="H54" s="21" t="n">
        <f aca="false">G54*1.25</f>
        <v>61.9</v>
      </c>
      <c r="I54" s="21" t="n">
        <f aca="false">F54*ROUND(H54,2)</f>
        <v>371.4</v>
      </c>
      <c r="J54" s="33"/>
      <c r="K54" s="33"/>
      <c r="L54" s="33"/>
      <c r="M54" s="33"/>
      <c r="N54" s="33"/>
      <c r="O54" s="33"/>
      <c r="P54" s="34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</row>
    <row r="55" customFormat="false" ht="39.95" hidden="false" customHeight="true" outlineLevel="0" collapsed="false">
      <c r="A55" s="16" t="s">
        <v>74</v>
      </c>
      <c r="B55" s="17" t="s">
        <v>28</v>
      </c>
      <c r="C55" s="18" t="n">
        <v>101636</v>
      </c>
      <c r="D55" s="19" t="s">
        <v>62</v>
      </c>
      <c r="E55" s="18" t="s">
        <v>23</v>
      </c>
      <c r="F55" s="18" t="n">
        <f aca="false">F53</f>
        <v>6</v>
      </c>
      <c r="G55" s="29" t="n">
        <v>152.09</v>
      </c>
      <c r="H55" s="21" t="n">
        <f aca="false">G55*1.25</f>
        <v>190.1125</v>
      </c>
      <c r="I55" s="21" t="n">
        <f aca="false">F55*ROUND(H55,2)</f>
        <v>1140.66</v>
      </c>
      <c r="J55" s="33"/>
      <c r="K55" s="33"/>
      <c r="L55" s="33"/>
      <c r="M55" s="33"/>
      <c r="N55" s="33"/>
      <c r="O55" s="33"/>
      <c r="P55" s="34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</row>
    <row r="56" customFormat="false" ht="39.95" hidden="false" customHeight="true" outlineLevel="0" collapsed="false">
      <c r="A56" s="25" t="s">
        <v>75</v>
      </c>
      <c r="B56" s="25"/>
      <c r="C56" s="25"/>
      <c r="D56" s="26" t="s">
        <v>76</v>
      </c>
      <c r="E56" s="25"/>
      <c r="F56" s="25"/>
      <c r="G56" s="27"/>
      <c r="H56" s="27"/>
      <c r="I56" s="27" t="n">
        <f aca="false">SUM(I57:I60)</f>
        <v>6192</v>
      </c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</row>
    <row r="57" customFormat="false" ht="39.95" hidden="false" customHeight="true" outlineLevel="0" collapsed="false">
      <c r="A57" s="16" t="s">
        <v>77</v>
      </c>
      <c r="B57" s="17" t="s">
        <v>12</v>
      </c>
      <c r="C57" s="18" t="s">
        <v>21</v>
      </c>
      <c r="D57" s="28" t="s">
        <v>22</v>
      </c>
      <c r="E57" s="18" t="s">
        <v>23</v>
      </c>
      <c r="F57" s="18" t="n">
        <v>4</v>
      </c>
      <c r="G57" s="29" t="n">
        <v>54.59</v>
      </c>
      <c r="H57" s="21" t="n">
        <f aca="false">G57*1.25</f>
        <v>68.2375</v>
      </c>
      <c r="I57" s="21" t="n">
        <f aca="false">F57*ROUND(H57,2)</f>
        <v>272.96</v>
      </c>
      <c r="P57" s="30"/>
    </row>
    <row r="58" customFormat="false" ht="39.95" hidden="false" customHeight="true" outlineLevel="0" collapsed="false">
      <c r="A58" s="16" t="s">
        <v>78</v>
      </c>
      <c r="B58" s="17" t="s">
        <v>12</v>
      </c>
      <c r="C58" s="18" t="s">
        <v>25</v>
      </c>
      <c r="D58" s="31" t="s">
        <v>26</v>
      </c>
      <c r="E58" s="18" t="s">
        <v>23</v>
      </c>
      <c r="F58" s="18" t="n">
        <v>4</v>
      </c>
      <c r="G58" s="29" t="n">
        <v>982.2</v>
      </c>
      <c r="H58" s="21" t="n">
        <f aca="false">G58*1.25</f>
        <v>1227.75</v>
      </c>
      <c r="I58" s="21" t="n">
        <f aca="false">F58*ROUND(H58,2)</f>
        <v>4911</v>
      </c>
      <c r="N58" s="32"/>
      <c r="O58" s="32"/>
      <c r="P58" s="12"/>
    </row>
    <row r="59" customFormat="false" ht="39.95" hidden="false" customHeight="true" outlineLevel="0" collapsed="false">
      <c r="A59" s="16" t="s">
        <v>79</v>
      </c>
      <c r="B59" s="17" t="s">
        <v>28</v>
      </c>
      <c r="C59" s="18" t="n">
        <v>101632</v>
      </c>
      <c r="D59" s="19" t="s">
        <v>29</v>
      </c>
      <c r="E59" s="18" t="s">
        <v>23</v>
      </c>
      <c r="F59" s="18" t="n">
        <f aca="false">F58</f>
        <v>4</v>
      </c>
      <c r="G59" s="29" t="n">
        <v>49.52</v>
      </c>
      <c r="H59" s="21" t="n">
        <f aca="false">G59*1.25</f>
        <v>61.9</v>
      </c>
      <c r="I59" s="21" t="n">
        <f aca="false">F59*ROUND(H59,2)</f>
        <v>247.6</v>
      </c>
      <c r="J59" s="33"/>
      <c r="K59" s="33"/>
      <c r="L59" s="33"/>
      <c r="M59" s="33"/>
      <c r="N59" s="33"/>
      <c r="O59" s="33"/>
      <c r="P59" s="34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</row>
    <row r="60" customFormat="false" ht="39.95" hidden="false" customHeight="true" outlineLevel="0" collapsed="false">
      <c r="A60" s="16" t="s">
        <v>80</v>
      </c>
      <c r="B60" s="17" t="s">
        <v>28</v>
      </c>
      <c r="C60" s="18" t="n">
        <v>101636</v>
      </c>
      <c r="D60" s="19" t="s">
        <v>62</v>
      </c>
      <c r="E60" s="18" t="s">
        <v>23</v>
      </c>
      <c r="F60" s="18" t="n">
        <f aca="false">F58</f>
        <v>4</v>
      </c>
      <c r="G60" s="29" t="n">
        <v>152.09</v>
      </c>
      <c r="H60" s="21" t="n">
        <f aca="false">G60*1.25</f>
        <v>190.1125</v>
      </c>
      <c r="I60" s="21" t="n">
        <f aca="false">F60*ROUND(H60,2)</f>
        <v>760.44</v>
      </c>
      <c r="J60" s="33"/>
      <c r="K60" s="33"/>
      <c r="L60" s="33"/>
      <c r="M60" s="33"/>
      <c r="N60" s="33"/>
      <c r="O60" s="33"/>
      <c r="P60" s="34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</row>
    <row r="61" customFormat="false" ht="39.95" hidden="false" customHeight="true" outlineLevel="0" collapsed="false">
      <c r="A61" s="25" t="s">
        <v>81</v>
      </c>
      <c r="B61" s="25"/>
      <c r="C61" s="25"/>
      <c r="D61" s="26" t="s">
        <v>82</v>
      </c>
      <c r="E61" s="25"/>
      <c r="F61" s="25"/>
      <c r="G61" s="27"/>
      <c r="H61" s="27"/>
      <c r="I61" s="27" t="n">
        <f aca="false">SUM(I62:I65)</f>
        <v>9288</v>
      </c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</row>
    <row r="62" customFormat="false" ht="39.95" hidden="false" customHeight="true" outlineLevel="0" collapsed="false">
      <c r="A62" s="16" t="s">
        <v>83</v>
      </c>
      <c r="B62" s="17" t="s">
        <v>12</v>
      </c>
      <c r="C62" s="18" t="s">
        <v>21</v>
      </c>
      <c r="D62" s="28" t="s">
        <v>22</v>
      </c>
      <c r="E62" s="18" t="s">
        <v>23</v>
      </c>
      <c r="F62" s="18" t="n">
        <v>6</v>
      </c>
      <c r="G62" s="29" t="n">
        <v>54.59</v>
      </c>
      <c r="H62" s="21" t="n">
        <f aca="false">G62*1.25</f>
        <v>68.2375</v>
      </c>
      <c r="I62" s="21" t="n">
        <f aca="false">F62*ROUND(H62,2)</f>
        <v>409.44</v>
      </c>
      <c r="P62" s="30"/>
    </row>
    <row r="63" customFormat="false" ht="39.95" hidden="false" customHeight="true" outlineLevel="0" collapsed="false">
      <c r="A63" s="16" t="s">
        <v>84</v>
      </c>
      <c r="B63" s="17" t="s">
        <v>12</v>
      </c>
      <c r="C63" s="18" t="s">
        <v>25</v>
      </c>
      <c r="D63" s="31" t="s">
        <v>26</v>
      </c>
      <c r="E63" s="18" t="s">
        <v>23</v>
      </c>
      <c r="F63" s="18" t="n">
        <v>6</v>
      </c>
      <c r="G63" s="29" t="n">
        <v>982.2</v>
      </c>
      <c r="H63" s="21" t="n">
        <f aca="false">G63*1.25</f>
        <v>1227.75</v>
      </c>
      <c r="I63" s="21" t="n">
        <f aca="false">F63*ROUND(H63,2)</f>
        <v>7366.5</v>
      </c>
      <c r="N63" s="32"/>
      <c r="O63" s="32"/>
      <c r="P63" s="12"/>
    </row>
    <row r="64" customFormat="false" ht="39.95" hidden="false" customHeight="true" outlineLevel="0" collapsed="false">
      <c r="A64" s="16" t="s">
        <v>85</v>
      </c>
      <c r="B64" s="17" t="s">
        <v>28</v>
      </c>
      <c r="C64" s="18" t="n">
        <v>101632</v>
      </c>
      <c r="D64" s="19" t="s">
        <v>29</v>
      </c>
      <c r="E64" s="18" t="s">
        <v>23</v>
      </c>
      <c r="F64" s="18" t="n">
        <v>6</v>
      </c>
      <c r="G64" s="29" t="n">
        <v>49.52</v>
      </c>
      <c r="H64" s="21" t="n">
        <f aca="false">G64*1.25</f>
        <v>61.9</v>
      </c>
      <c r="I64" s="21" t="n">
        <f aca="false">F64*ROUND(H64,2)</f>
        <v>371.4</v>
      </c>
      <c r="J64" s="33"/>
      <c r="K64" s="33"/>
      <c r="L64" s="33"/>
      <c r="M64" s="33"/>
      <c r="N64" s="33"/>
      <c r="O64" s="33"/>
      <c r="P64" s="34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</row>
    <row r="65" customFormat="false" ht="39.95" hidden="false" customHeight="true" outlineLevel="0" collapsed="false">
      <c r="A65" s="16" t="s">
        <v>86</v>
      </c>
      <c r="B65" s="17" t="s">
        <v>28</v>
      </c>
      <c r="C65" s="18" t="n">
        <v>101636</v>
      </c>
      <c r="D65" s="19" t="s">
        <v>62</v>
      </c>
      <c r="E65" s="18" t="s">
        <v>23</v>
      </c>
      <c r="F65" s="18" t="n">
        <v>6</v>
      </c>
      <c r="G65" s="29" t="n">
        <v>152.09</v>
      </c>
      <c r="H65" s="21" t="n">
        <f aca="false">G65*1.25</f>
        <v>190.1125</v>
      </c>
      <c r="I65" s="21" t="n">
        <f aca="false">F65*ROUND(H65,2)</f>
        <v>1140.66</v>
      </c>
      <c r="J65" s="33"/>
      <c r="K65" s="33"/>
      <c r="L65" s="33"/>
      <c r="M65" s="33"/>
      <c r="N65" s="33"/>
      <c r="O65" s="33"/>
      <c r="P65" s="34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</row>
    <row r="66" customFormat="false" ht="39.95" hidden="false" customHeight="true" outlineLevel="0" collapsed="false">
      <c r="A66" s="25" t="s">
        <v>87</v>
      </c>
      <c r="B66" s="25"/>
      <c r="C66" s="25"/>
      <c r="D66" s="26" t="s">
        <v>88</v>
      </c>
      <c r="E66" s="25"/>
      <c r="F66" s="25"/>
      <c r="G66" s="27"/>
      <c r="H66" s="27"/>
      <c r="I66" s="27" t="n">
        <f aca="false">SUM(I67:I70)</f>
        <v>13932</v>
      </c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</row>
    <row r="67" customFormat="false" ht="39.95" hidden="false" customHeight="true" outlineLevel="0" collapsed="false">
      <c r="A67" s="16" t="s">
        <v>89</v>
      </c>
      <c r="B67" s="17" t="s">
        <v>12</v>
      </c>
      <c r="C67" s="18" t="s">
        <v>21</v>
      </c>
      <c r="D67" s="28" t="s">
        <v>22</v>
      </c>
      <c r="E67" s="18" t="s">
        <v>23</v>
      </c>
      <c r="F67" s="18" t="n">
        <v>9</v>
      </c>
      <c r="G67" s="29" t="n">
        <v>54.59</v>
      </c>
      <c r="H67" s="21" t="n">
        <f aca="false">G67*1.25</f>
        <v>68.2375</v>
      </c>
      <c r="I67" s="21" t="n">
        <f aca="false">F67*ROUND(H67,2)</f>
        <v>614.16</v>
      </c>
      <c r="P67" s="30"/>
    </row>
    <row r="68" customFormat="false" ht="39.95" hidden="false" customHeight="true" outlineLevel="0" collapsed="false">
      <c r="A68" s="16" t="s">
        <v>90</v>
      </c>
      <c r="B68" s="17" t="s">
        <v>12</v>
      </c>
      <c r="C68" s="18" t="s">
        <v>25</v>
      </c>
      <c r="D68" s="31" t="s">
        <v>26</v>
      </c>
      <c r="E68" s="18" t="s">
        <v>23</v>
      </c>
      <c r="F68" s="18" t="n">
        <v>9</v>
      </c>
      <c r="G68" s="29" t="n">
        <v>982.2</v>
      </c>
      <c r="H68" s="21" t="n">
        <f aca="false">G68*1.25</f>
        <v>1227.75</v>
      </c>
      <c r="I68" s="21" t="n">
        <f aca="false">F68*ROUND(H68,2)</f>
        <v>11049.75</v>
      </c>
      <c r="N68" s="32"/>
      <c r="O68" s="32"/>
      <c r="P68" s="12"/>
    </row>
    <row r="69" customFormat="false" ht="39.95" hidden="false" customHeight="true" outlineLevel="0" collapsed="false">
      <c r="A69" s="16" t="s">
        <v>91</v>
      </c>
      <c r="B69" s="17" t="s">
        <v>28</v>
      </c>
      <c r="C69" s="18" t="n">
        <v>101632</v>
      </c>
      <c r="D69" s="19" t="s">
        <v>29</v>
      </c>
      <c r="E69" s="18" t="s">
        <v>23</v>
      </c>
      <c r="F69" s="18" t="n">
        <v>9</v>
      </c>
      <c r="G69" s="29" t="n">
        <v>49.52</v>
      </c>
      <c r="H69" s="21" t="n">
        <f aca="false">G69*1.25</f>
        <v>61.9</v>
      </c>
      <c r="I69" s="21" t="n">
        <f aca="false">F69*ROUND(H69,2)</f>
        <v>557.1</v>
      </c>
      <c r="J69" s="33"/>
      <c r="K69" s="33"/>
      <c r="L69" s="33"/>
      <c r="M69" s="33"/>
      <c r="N69" s="33"/>
      <c r="O69" s="33"/>
      <c r="P69" s="34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</row>
    <row r="70" customFormat="false" ht="39.95" hidden="false" customHeight="true" outlineLevel="0" collapsed="false">
      <c r="A70" s="16" t="s">
        <v>92</v>
      </c>
      <c r="B70" s="17" t="s">
        <v>28</v>
      </c>
      <c r="C70" s="18" t="n">
        <v>101636</v>
      </c>
      <c r="D70" s="19" t="s">
        <v>62</v>
      </c>
      <c r="E70" s="18" t="s">
        <v>23</v>
      </c>
      <c r="F70" s="18" t="n">
        <v>9</v>
      </c>
      <c r="G70" s="29" t="n">
        <v>152.09</v>
      </c>
      <c r="H70" s="21" t="n">
        <f aca="false">G70*1.25</f>
        <v>190.1125</v>
      </c>
      <c r="I70" s="21" t="n">
        <f aca="false">F70*ROUND(H70,2)</f>
        <v>1710.99</v>
      </c>
      <c r="J70" s="33"/>
      <c r="K70" s="33"/>
      <c r="L70" s="33"/>
      <c r="M70" s="33"/>
      <c r="N70" s="33"/>
      <c r="O70" s="33"/>
      <c r="P70" s="34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</row>
    <row r="71" customFormat="false" ht="39.95" hidden="false" customHeight="true" outlineLevel="0" collapsed="false">
      <c r="A71" s="25" t="s">
        <v>93</v>
      </c>
      <c r="B71" s="25"/>
      <c r="C71" s="25"/>
      <c r="D71" s="26" t="s">
        <v>94</v>
      </c>
      <c r="E71" s="25"/>
      <c r="F71" s="25"/>
      <c r="G71" s="27"/>
      <c r="H71" s="27"/>
      <c r="I71" s="27" t="n">
        <f aca="false">SUM(I72:I75)</f>
        <v>13932</v>
      </c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</row>
    <row r="72" customFormat="false" ht="39.95" hidden="false" customHeight="true" outlineLevel="0" collapsed="false">
      <c r="A72" s="16" t="s">
        <v>95</v>
      </c>
      <c r="B72" s="17" t="s">
        <v>12</v>
      </c>
      <c r="C72" s="18" t="s">
        <v>21</v>
      </c>
      <c r="D72" s="28" t="s">
        <v>22</v>
      </c>
      <c r="E72" s="18" t="s">
        <v>23</v>
      </c>
      <c r="F72" s="18" t="n">
        <v>9</v>
      </c>
      <c r="G72" s="29" t="n">
        <v>54.59</v>
      </c>
      <c r="H72" s="21" t="n">
        <f aca="false">G72*1.25</f>
        <v>68.2375</v>
      </c>
      <c r="I72" s="21" t="n">
        <f aca="false">F72*ROUND(H72,2)</f>
        <v>614.16</v>
      </c>
      <c r="P72" s="30"/>
    </row>
    <row r="73" customFormat="false" ht="39.95" hidden="false" customHeight="true" outlineLevel="0" collapsed="false">
      <c r="A73" s="16" t="s">
        <v>96</v>
      </c>
      <c r="B73" s="17" t="s">
        <v>12</v>
      </c>
      <c r="C73" s="18" t="s">
        <v>25</v>
      </c>
      <c r="D73" s="31" t="s">
        <v>26</v>
      </c>
      <c r="E73" s="18" t="s">
        <v>23</v>
      </c>
      <c r="F73" s="18" t="n">
        <v>9</v>
      </c>
      <c r="G73" s="29" t="n">
        <v>982.2</v>
      </c>
      <c r="H73" s="21" t="n">
        <f aca="false">G73*1.25</f>
        <v>1227.75</v>
      </c>
      <c r="I73" s="21" t="n">
        <f aca="false">F73*ROUND(H73,2)</f>
        <v>11049.75</v>
      </c>
      <c r="N73" s="32"/>
      <c r="O73" s="32"/>
      <c r="P73" s="12"/>
    </row>
    <row r="74" customFormat="false" ht="39.95" hidden="false" customHeight="true" outlineLevel="0" collapsed="false">
      <c r="A74" s="16" t="s">
        <v>97</v>
      </c>
      <c r="B74" s="17" t="s">
        <v>28</v>
      </c>
      <c r="C74" s="18" t="n">
        <v>101632</v>
      </c>
      <c r="D74" s="19" t="s">
        <v>29</v>
      </c>
      <c r="E74" s="18" t="s">
        <v>23</v>
      </c>
      <c r="F74" s="18" t="n">
        <v>9</v>
      </c>
      <c r="G74" s="29" t="n">
        <v>49.52</v>
      </c>
      <c r="H74" s="21" t="n">
        <f aca="false">G74*1.25</f>
        <v>61.9</v>
      </c>
      <c r="I74" s="21" t="n">
        <f aca="false">F74*ROUND(H74,2)</f>
        <v>557.1</v>
      </c>
      <c r="J74" s="33"/>
      <c r="K74" s="33"/>
      <c r="L74" s="33"/>
      <c r="M74" s="33"/>
      <c r="N74" s="33"/>
      <c r="O74" s="33"/>
      <c r="P74" s="34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</row>
    <row r="75" customFormat="false" ht="39.95" hidden="false" customHeight="true" outlineLevel="0" collapsed="false">
      <c r="A75" s="16" t="s">
        <v>98</v>
      </c>
      <c r="B75" s="17" t="s">
        <v>28</v>
      </c>
      <c r="C75" s="18" t="n">
        <v>101636</v>
      </c>
      <c r="D75" s="19" t="s">
        <v>62</v>
      </c>
      <c r="E75" s="18" t="s">
        <v>23</v>
      </c>
      <c r="F75" s="18" t="n">
        <v>9</v>
      </c>
      <c r="G75" s="29" t="n">
        <v>152.09</v>
      </c>
      <c r="H75" s="21" t="n">
        <f aca="false">G75*1.25</f>
        <v>190.1125</v>
      </c>
      <c r="I75" s="21" t="n">
        <f aca="false">F75*ROUND(H75,2)</f>
        <v>1710.99</v>
      </c>
      <c r="J75" s="33"/>
      <c r="K75" s="33"/>
      <c r="L75" s="33"/>
      <c r="M75" s="33"/>
      <c r="N75" s="33"/>
      <c r="O75" s="33"/>
      <c r="P75" s="34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</row>
    <row r="76" customFormat="false" ht="39.95" hidden="false" customHeight="true" outlineLevel="0" collapsed="false">
      <c r="A76" s="25" t="s">
        <v>99</v>
      </c>
      <c r="B76" s="25"/>
      <c r="C76" s="25"/>
      <c r="D76" s="26" t="s">
        <v>100</v>
      </c>
      <c r="E76" s="25"/>
      <c r="F76" s="25"/>
      <c r="G76" s="27"/>
      <c r="H76" s="27"/>
      <c r="I76" s="27" t="n">
        <f aca="false">SUM(I77:I80)</f>
        <v>12384</v>
      </c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</row>
    <row r="77" customFormat="false" ht="39.95" hidden="false" customHeight="true" outlineLevel="0" collapsed="false">
      <c r="A77" s="16" t="s">
        <v>101</v>
      </c>
      <c r="B77" s="17" t="s">
        <v>12</v>
      </c>
      <c r="C77" s="18" t="s">
        <v>21</v>
      </c>
      <c r="D77" s="28" t="s">
        <v>22</v>
      </c>
      <c r="E77" s="18" t="s">
        <v>23</v>
      </c>
      <c r="F77" s="18" t="n">
        <v>8</v>
      </c>
      <c r="G77" s="29" t="n">
        <v>54.59</v>
      </c>
      <c r="H77" s="21" t="n">
        <f aca="false">G77*1.25</f>
        <v>68.2375</v>
      </c>
      <c r="I77" s="21" t="n">
        <f aca="false">F77*ROUND(H77,2)</f>
        <v>545.92</v>
      </c>
      <c r="J77" s="33"/>
      <c r="K77" s="33"/>
      <c r="L77" s="33"/>
      <c r="M77" s="33"/>
      <c r="N77" s="33"/>
      <c r="O77" s="33"/>
      <c r="P77" s="30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</row>
    <row r="78" customFormat="false" ht="39.95" hidden="false" customHeight="true" outlineLevel="0" collapsed="false">
      <c r="A78" s="16" t="s">
        <v>102</v>
      </c>
      <c r="B78" s="17" t="s">
        <v>12</v>
      </c>
      <c r="C78" s="18" t="s">
        <v>25</v>
      </c>
      <c r="D78" s="31" t="s">
        <v>26</v>
      </c>
      <c r="E78" s="18" t="s">
        <v>23</v>
      </c>
      <c r="F78" s="18" t="n">
        <v>8</v>
      </c>
      <c r="G78" s="29" t="n">
        <v>982.2</v>
      </c>
      <c r="H78" s="21" t="n">
        <f aca="false">G78*1.25</f>
        <v>1227.75</v>
      </c>
      <c r="I78" s="21" t="n">
        <f aca="false">F78*ROUND(H78,2)</f>
        <v>9822</v>
      </c>
      <c r="J78" s="33"/>
      <c r="K78" s="33"/>
      <c r="L78" s="33"/>
      <c r="M78" s="33"/>
      <c r="N78" s="32"/>
      <c r="O78" s="32"/>
      <c r="P78" s="12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</row>
    <row r="79" customFormat="false" ht="39.95" hidden="false" customHeight="true" outlineLevel="0" collapsed="false">
      <c r="A79" s="16" t="s">
        <v>103</v>
      </c>
      <c r="B79" s="17" t="s">
        <v>28</v>
      </c>
      <c r="C79" s="18" t="n">
        <v>101632</v>
      </c>
      <c r="D79" s="19" t="s">
        <v>29</v>
      </c>
      <c r="E79" s="18" t="s">
        <v>23</v>
      </c>
      <c r="F79" s="18" t="n">
        <v>8</v>
      </c>
      <c r="G79" s="29" t="n">
        <v>49.52</v>
      </c>
      <c r="H79" s="21" t="n">
        <f aca="false">G79*1.25</f>
        <v>61.9</v>
      </c>
      <c r="I79" s="21" t="n">
        <f aca="false">F79*ROUND(H79,2)</f>
        <v>495.2</v>
      </c>
      <c r="J79" s="33"/>
      <c r="K79" s="33"/>
      <c r="L79" s="33"/>
      <c r="M79" s="33"/>
      <c r="N79" s="33"/>
      <c r="O79" s="33"/>
      <c r="P79" s="34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</row>
    <row r="80" customFormat="false" ht="39.95" hidden="false" customHeight="true" outlineLevel="0" collapsed="false">
      <c r="A80" s="16" t="s">
        <v>104</v>
      </c>
      <c r="B80" s="17" t="s">
        <v>28</v>
      </c>
      <c r="C80" s="18" t="n">
        <v>101636</v>
      </c>
      <c r="D80" s="19" t="s">
        <v>62</v>
      </c>
      <c r="E80" s="18" t="s">
        <v>23</v>
      </c>
      <c r="F80" s="18" t="n">
        <v>8</v>
      </c>
      <c r="G80" s="29" t="n">
        <v>152.09</v>
      </c>
      <c r="H80" s="21" t="n">
        <f aca="false">G80*1.25</f>
        <v>190.1125</v>
      </c>
      <c r="I80" s="21" t="n">
        <f aca="false">F80*ROUND(H80,2)</f>
        <v>1520.88</v>
      </c>
      <c r="J80" s="33"/>
      <c r="K80" s="33"/>
      <c r="L80" s="33"/>
      <c r="M80" s="33"/>
      <c r="N80" s="33"/>
      <c r="O80" s="33"/>
      <c r="P80" s="34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</row>
    <row r="81" customFormat="false" ht="39.95" hidden="false" customHeight="true" outlineLevel="0" collapsed="false">
      <c r="A81" s="13" t="n">
        <v>4</v>
      </c>
      <c r="B81" s="13"/>
      <c r="C81" s="13"/>
      <c r="D81" s="23" t="s">
        <v>105</v>
      </c>
      <c r="E81" s="13" t="s">
        <v>17</v>
      </c>
      <c r="F81" s="13" t="n">
        <f aca="false">F84+F88+F92+F96+F100+F104+F108+F112+F116</f>
        <v>38</v>
      </c>
      <c r="G81" s="15"/>
      <c r="H81" s="15"/>
      <c r="I81" s="15" t="n">
        <f aca="false">I82+I86+I90+I94+I98+I102+I106+I110+I114</f>
        <v>51599.82</v>
      </c>
      <c r="J81" s="35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</row>
    <row r="82" customFormat="false" ht="39.95" hidden="false" customHeight="true" outlineLevel="0" collapsed="false">
      <c r="A82" s="25" t="s">
        <v>106</v>
      </c>
      <c r="B82" s="25"/>
      <c r="C82" s="25"/>
      <c r="D82" s="26" t="s">
        <v>107</v>
      </c>
      <c r="E82" s="25"/>
      <c r="F82" s="25"/>
      <c r="G82" s="27"/>
      <c r="H82" s="27"/>
      <c r="I82" s="27" t="n">
        <f aca="false">SUM(I83:I85)</f>
        <v>5431.56</v>
      </c>
      <c r="J82" s="35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</row>
    <row r="83" customFormat="false" ht="39.95" hidden="false" customHeight="true" outlineLevel="0" collapsed="false">
      <c r="A83" s="16" t="s">
        <v>108</v>
      </c>
      <c r="B83" s="17" t="s">
        <v>12</v>
      </c>
      <c r="C83" s="18" t="s">
        <v>21</v>
      </c>
      <c r="D83" s="28" t="s">
        <v>22</v>
      </c>
      <c r="E83" s="18" t="s">
        <v>23</v>
      </c>
      <c r="F83" s="18" t="n">
        <v>4</v>
      </c>
      <c r="G83" s="29" t="n">
        <v>54.59</v>
      </c>
      <c r="H83" s="21" t="n">
        <f aca="false">G83*1.25</f>
        <v>68.2375</v>
      </c>
      <c r="I83" s="21" t="n">
        <f aca="false">F83*ROUND(H83,2)</f>
        <v>272.96</v>
      </c>
      <c r="J83" s="35"/>
      <c r="P83" s="30"/>
    </row>
    <row r="84" customFormat="false" ht="39.95" hidden="false" customHeight="true" outlineLevel="0" collapsed="false">
      <c r="A84" s="16" t="s">
        <v>109</v>
      </c>
      <c r="B84" s="17" t="s">
        <v>12</v>
      </c>
      <c r="C84" s="18" t="s">
        <v>25</v>
      </c>
      <c r="D84" s="31" t="s">
        <v>26</v>
      </c>
      <c r="E84" s="18" t="s">
        <v>23</v>
      </c>
      <c r="F84" s="18" t="n">
        <v>4</v>
      </c>
      <c r="G84" s="29" t="n">
        <v>982.2</v>
      </c>
      <c r="H84" s="21" t="n">
        <f aca="false">G84*1.25</f>
        <v>1227.75</v>
      </c>
      <c r="I84" s="21" t="n">
        <f aca="false">F84*ROUND(H84,2)</f>
        <v>4911</v>
      </c>
      <c r="J84" s="35"/>
      <c r="N84" s="32"/>
      <c r="O84" s="32"/>
      <c r="P84" s="12"/>
    </row>
    <row r="85" customFormat="false" ht="39.95" hidden="false" customHeight="true" outlineLevel="0" collapsed="false">
      <c r="A85" s="16" t="s">
        <v>110</v>
      </c>
      <c r="B85" s="17" t="s">
        <v>28</v>
      </c>
      <c r="C85" s="18" t="n">
        <v>101632</v>
      </c>
      <c r="D85" s="19" t="s">
        <v>29</v>
      </c>
      <c r="E85" s="18" t="s">
        <v>23</v>
      </c>
      <c r="F85" s="18" t="n">
        <f aca="false">F84</f>
        <v>4</v>
      </c>
      <c r="G85" s="29" t="n">
        <v>49.52</v>
      </c>
      <c r="H85" s="21" t="n">
        <f aca="false">G85*1.25</f>
        <v>61.9</v>
      </c>
      <c r="I85" s="21" t="n">
        <f aca="false">F85*ROUND(H85,2)</f>
        <v>247.6</v>
      </c>
      <c r="J85" s="35"/>
      <c r="K85" s="33"/>
      <c r="L85" s="33"/>
      <c r="M85" s="33"/>
      <c r="N85" s="33"/>
      <c r="O85" s="33"/>
      <c r="P85" s="34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</row>
    <row r="86" customFormat="false" ht="39.95" hidden="false" customHeight="true" outlineLevel="0" collapsed="false">
      <c r="A86" s="25" t="s">
        <v>111</v>
      </c>
      <c r="B86" s="25"/>
      <c r="C86" s="25"/>
      <c r="D86" s="26" t="s">
        <v>112</v>
      </c>
      <c r="E86" s="25"/>
      <c r="F86" s="25"/>
      <c r="G86" s="27"/>
      <c r="H86" s="27"/>
      <c r="I86" s="27" t="n">
        <f aca="false">SUM(I87:I89)</f>
        <v>5431.56</v>
      </c>
      <c r="J86" s="35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</row>
    <row r="87" customFormat="false" ht="39.95" hidden="false" customHeight="true" outlineLevel="0" collapsed="false">
      <c r="A87" s="16" t="s">
        <v>113</v>
      </c>
      <c r="B87" s="17" t="s">
        <v>12</v>
      </c>
      <c r="C87" s="18" t="s">
        <v>21</v>
      </c>
      <c r="D87" s="28" t="s">
        <v>22</v>
      </c>
      <c r="E87" s="18" t="s">
        <v>23</v>
      </c>
      <c r="F87" s="18" t="n">
        <v>4</v>
      </c>
      <c r="G87" s="29" t="n">
        <v>54.59</v>
      </c>
      <c r="H87" s="21" t="n">
        <f aca="false">G87*1.25</f>
        <v>68.2375</v>
      </c>
      <c r="I87" s="21" t="n">
        <f aca="false">F87*ROUND(H87,2)</f>
        <v>272.96</v>
      </c>
      <c r="J87" s="35"/>
      <c r="P87" s="30"/>
    </row>
    <row r="88" customFormat="false" ht="39.95" hidden="false" customHeight="true" outlineLevel="0" collapsed="false">
      <c r="A88" s="16" t="s">
        <v>114</v>
      </c>
      <c r="B88" s="17" t="s">
        <v>12</v>
      </c>
      <c r="C88" s="18" t="s">
        <v>25</v>
      </c>
      <c r="D88" s="31" t="s">
        <v>26</v>
      </c>
      <c r="E88" s="18" t="s">
        <v>23</v>
      </c>
      <c r="F88" s="18" t="n">
        <v>4</v>
      </c>
      <c r="G88" s="29" t="n">
        <v>982.2</v>
      </c>
      <c r="H88" s="21" t="n">
        <f aca="false">G88*1.25</f>
        <v>1227.75</v>
      </c>
      <c r="I88" s="21" t="n">
        <f aca="false">F88*ROUND(H88,2)</f>
        <v>4911</v>
      </c>
      <c r="J88" s="35"/>
      <c r="N88" s="32"/>
      <c r="O88" s="32"/>
      <c r="P88" s="12"/>
    </row>
    <row r="89" customFormat="false" ht="39.95" hidden="false" customHeight="true" outlineLevel="0" collapsed="false">
      <c r="A89" s="16" t="s">
        <v>115</v>
      </c>
      <c r="B89" s="17" t="s">
        <v>28</v>
      </c>
      <c r="C89" s="18" t="n">
        <v>101632</v>
      </c>
      <c r="D89" s="19" t="s">
        <v>29</v>
      </c>
      <c r="E89" s="18" t="s">
        <v>23</v>
      </c>
      <c r="F89" s="18" t="n">
        <f aca="false">F88</f>
        <v>4</v>
      </c>
      <c r="G89" s="29" t="n">
        <v>49.52</v>
      </c>
      <c r="H89" s="21" t="n">
        <f aca="false">G89*1.25</f>
        <v>61.9</v>
      </c>
      <c r="I89" s="21" t="n">
        <f aca="false">F89*ROUND(H89,2)</f>
        <v>247.6</v>
      </c>
      <c r="J89" s="35"/>
      <c r="K89" s="33"/>
      <c r="L89" s="33"/>
      <c r="M89" s="33"/>
      <c r="N89" s="33"/>
      <c r="O89" s="33"/>
      <c r="P89" s="34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</row>
    <row r="90" customFormat="false" ht="39.95" hidden="false" customHeight="true" outlineLevel="0" collapsed="false">
      <c r="A90" s="25" t="s">
        <v>116</v>
      </c>
      <c r="B90" s="25"/>
      <c r="C90" s="25"/>
      <c r="D90" s="26" t="s">
        <v>117</v>
      </c>
      <c r="E90" s="25"/>
      <c r="F90" s="25"/>
      <c r="G90" s="27"/>
      <c r="H90" s="27"/>
      <c r="I90" s="27" t="n">
        <f aca="false">SUM(I91:I93)</f>
        <v>12221.01</v>
      </c>
      <c r="J90" s="35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</row>
    <row r="91" customFormat="false" ht="39.95" hidden="false" customHeight="true" outlineLevel="0" collapsed="false">
      <c r="A91" s="16" t="s">
        <v>118</v>
      </c>
      <c r="B91" s="17" t="s">
        <v>12</v>
      </c>
      <c r="C91" s="18" t="s">
        <v>21</v>
      </c>
      <c r="D91" s="28" t="s">
        <v>22</v>
      </c>
      <c r="E91" s="18" t="s">
        <v>23</v>
      </c>
      <c r="F91" s="18" t="n">
        <v>9</v>
      </c>
      <c r="G91" s="29" t="n">
        <v>54.59</v>
      </c>
      <c r="H91" s="21" t="n">
        <f aca="false">G91*1.25</f>
        <v>68.2375</v>
      </c>
      <c r="I91" s="21" t="n">
        <f aca="false">F91*ROUND(H91,2)</f>
        <v>614.16</v>
      </c>
      <c r="J91" s="35"/>
      <c r="P91" s="30"/>
    </row>
    <row r="92" customFormat="false" ht="39.95" hidden="false" customHeight="true" outlineLevel="0" collapsed="false">
      <c r="A92" s="16" t="s">
        <v>119</v>
      </c>
      <c r="B92" s="17" t="s">
        <v>12</v>
      </c>
      <c r="C92" s="18" t="s">
        <v>25</v>
      </c>
      <c r="D92" s="31" t="s">
        <v>26</v>
      </c>
      <c r="E92" s="18" t="s">
        <v>23</v>
      </c>
      <c r="F92" s="18" t="n">
        <v>9</v>
      </c>
      <c r="G92" s="29" t="n">
        <v>982.2</v>
      </c>
      <c r="H92" s="21" t="n">
        <f aca="false">G92*1.25</f>
        <v>1227.75</v>
      </c>
      <c r="I92" s="21" t="n">
        <f aca="false">F92*ROUND(H92,2)</f>
        <v>11049.75</v>
      </c>
      <c r="J92" s="35"/>
      <c r="N92" s="32"/>
      <c r="O92" s="32"/>
      <c r="P92" s="12"/>
    </row>
    <row r="93" customFormat="false" ht="39.95" hidden="false" customHeight="true" outlineLevel="0" collapsed="false">
      <c r="A93" s="16" t="s">
        <v>120</v>
      </c>
      <c r="B93" s="17" t="s">
        <v>28</v>
      </c>
      <c r="C93" s="18" t="n">
        <v>101632</v>
      </c>
      <c r="D93" s="19" t="s">
        <v>29</v>
      </c>
      <c r="E93" s="18" t="s">
        <v>23</v>
      </c>
      <c r="F93" s="18" t="n">
        <f aca="false">F92</f>
        <v>9</v>
      </c>
      <c r="G93" s="29" t="n">
        <v>49.52</v>
      </c>
      <c r="H93" s="21" t="n">
        <f aca="false">G93*1.25</f>
        <v>61.9</v>
      </c>
      <c r="I93" s="21" t="n">
        <f aca="false">F93*ROUND(H93,2)</f>
        <v>557.1</v>
      </c>
      <c r="J93" s="35"/>
      <c r="K93" s="33"/>
      <c r="L93" s="33"/>
      <c r="M93" s="33"/>
      <c r="N93" s="33"/>
      <c r="O93" s="33"/>
      <c r="P93" s="34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</row>
    <row r="94" customFormat="false" ht="39.95" hidden="false" customHeight="true" outlineLevel="0" collapsed="false">
      <c r="A94" s="25" t="s">
        <v>121</v>
      </c>
      <c r="B94" s="25"/>
      <c r="C94" s="25"/>
      <c r="D94" s="26" t="s">
        <v>122</v>
      </c>
      <c r="E94" s="25"/>
      <c r="F94" s="25"/>
      <c r="G94" s="27"/>
      <c r="H94" s="27"/>
      <c r="I94" s="27" t="n">
        <f aca="false">SUM(I95:I97)</f>
        <v>4073.67</v>
      </c>
      <c r="J94" s="35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</row>
    <row r="95" customFormat="false" ht="39.95" hidden="false" customHeight="true" outlineLevel="0" collapsed="false">
      <c r="A95" s="16" t="s">
        <v>123</v>
      </c>
      <c r="B95" s="17" t="s">
        <v>12</v>
      </c>
      <c r="C95" s="18" t="s">
        <v>21</v>
      </c>
      <c r="D95" s="28" t="s">
        <v>22</v>
      </c>
      <c r="E95" s="18" t="s">
        <v>23</v>
      </c>
      <c r="F95" s="18" t="n">
        <v>3</v>
      </c>
      <c r="G95" s="29" t="n">
        <v>54.59</v>
      </c>
      <c r="H95" s="21" t="n">
        <f aca="false">G95*1.25</f>
        <v>68.2375</v>
      </c>
      <c r="I95" s="21" t="n">
        <f aca="false">F95*ROUND(H95,2)</f>
        <v>204.72</v>
      </c>
      <c r="J95" s="35"/>
      <c r="P95" s="30"/>
    </row>
    <row r="96" customFormat="false" ht="39.95" hidden="false" customHeight="true" outlineLevel="0" collapsed="false">
      <c r="A96" s="16" t="s">
        <v>124</v>
      </c>
      <c r="B96" s="17" t="s">
        <v>12</v>
      </c>
      <c r="C96" s="18" t="s">
        <v>25</v>
      </c>
      <c r="D96" s="31" t="s">
        <v>26</v>
      </c>
      <c r="E96" s="18" t="s">
        <v>23</v>
      </c>
      <c r="F96" s="18" t="n">
        <v>3</v>
      </c>
      <c r="G96" s="29" t="n">
        <v>982.2</v>
      </c>
      <c r="H96" s="21" t="n">
        <f aca="false">G96*1.25</f>
        <v>1227.75</v>
      </c>
      <c r="I96" s="21" t="n">
        <f aca="false">F96*ROUND(H96,2)</f>
        <v>3683.25</v>
      </c>
      <c r="J96" s="35"/>
      <c r="N96" s="32"/>
      <c r="O96" s="32"/>
      <c r="P96" s="12"/>
    </row>
    <row r="97" customFormat="false" ht="39.95" hidden="false" customHeight="true" outlineLevel="0" collapsed="false">
      <c r="A97" s="16" t="s">
        <v>125</v>
      </c>
      <c r="B97" s="17" t="s">
        <v>28</v>
      </c>
      <c r="C97" s="18" t="n">
        <v>101632</v>
      </c>
      <c r="D97" s="19" t="s">
        <v>29</v>
      </c>
      <c r="E97" s="18" t="s">
        <v>23</v>
      </c>
      <c r="F97" s="18" t="n">
        <f aca="false">F96</f>
        <v>3</v>
      </c>
      <c r="G97" s="29" t="n">
        <v>49.52</v>
      </c>
      <c r="H97" s="21" t="n">
        <f aca="false">G97*1.25</f>
        <v>61.9</v>
      </c>
      <c r="I97" s="21" t="n">
        <f aca="false">F97*ROUND(H97,2)</f>
        <v>185.7</v>
      </c>
      <c r="J97" s="35"/>
      <c r="K97" s="33"/>
      <c r="L97" s="33"/>
      <c r="M97" s="33"/>
      <c r="N97" s="33"/>
      <c r="O97" s="33"/>
      <c r="P97" s="34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</row>
    <row r="98" customFormat="false" ht="39.95" hidden="false" customHeight="true" outlineLevel="0" collapsed="false">
      <c r="A98" s="25" t="s">
        <v>126</v>
      </c>
      <c r="B98" s="25"/>
      <c r="C98" s="25"/>
      <c r="D98" s="26" t="s">
        <v>127</v>
      </c>
      <c r="E98" s="25"/>
      <c r="F98" s="25"/>
      <c r="G98" s="27"/>
      <c r="H98" s="27"/>
      <c r="I98" s="27" t="n">
        <f aca="false">SUM(I99:I101)</f>
        <v>4073.67</v>
      </c>
      <c r="J98" s="35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</row>
    <row r="99" customFormat="false" ht="39.95" hidden="false" customHeight="true" outlineLevel="0" collapsed="false">
      <c r="A99" s="16" t="s">
        <v>128</v>
      </c>
      <c r="B99" s="17" t="s">
        <v>12</v>
      </c>
      <c r="C99" s="18" t="s">
        <v>21</v>
      </c>
      <c r="D99" s="28" t="s">
        <v>22</v>
      </c>
      <c r="E99" s="18" t="s">
        <v>23</v>
      </c>
      <c r="F99" s="18" t="n">
        <v>3</v>
      </c>
      <c r="G99" s="29" t="n">
        <v>54.59</v>
      </c>
      <c r="H99" s="21" t="n">
        <f aca="false">G99*1.25</f>
        <v>68.2375</v>
      </c>
      <c r="I99" s="21" t="n">
        <f aca="false">F99*ROUND(H99,2)</f>
        <v>204.72</v>
      </c>
      <c r="J99" s="35"/>
      <c r="P99" s="30"/>
    </row>
    <row r="100" customFormat="false" ht="39.95" hidden="false" customHeight="true" outlineLevel="0" collapsed="false">
      <c r="A100" s="16" t="s">
        <v>129</v>
      </c>
      <c r="B100" s="17" t="s">
        <v>12</v>
      </c>
      <c r="C100" s="18" t="s">
        <v>25</v>
      </c>
      <c r="D100" s="31" t="s">
        <v>26</v>
      </c>
      <c r="E100" s="18" t="s">
        <v>23</v>
      </c>
      <c r="F100" s="18" t="n">
        <v>3</v>
      </c>
      <c r="G100" s="29" t="n">
        <v>982.2</v>
      </c>
      <c r="H100" s="21" t="n">
        <f aca="false">G100*1.25</f>
        <v>1227.75</v>
      </c>
      <c r="I100" s="21" t="n">
        <f aca="false">F100*ROUND(H100,2)</f>
        <v>3683.25</v>
      </c>
      <c r="J100" s="35"/>
      <c r="N100" s="32"/>
      <c r="O100" s="32"/>
      <c r="P100" s="12"/>
    </row>
    <row r="101" customFormat="false" ht="39.95" hidden="false" customHeight="true" outlineLevel="0" collapsed="false">
      <c r="A101" s="16" t="s">
        <v>130</v>
      </c>
      <c r="B101" s="17" t="s">
        <v>28</v>
      </c>
      <c r="C101" s="18" t="n">
        <v>101632</v>
      </c>
      <c r="D101" s="19" t="s">
        <v>29</v>
      </c>
      <c r="E101" s="18" t="s">
        <v>23</v>
      </c>
      <c r="F101" s="18" t="n">
        <f aca="false">F100</f>
        <v>3</v>
      </c>
      <c r="G101" s="29" t="n">
        <v>49.52</v>
      </c>
      <c r="H101" s="21" t="n">
        <f aca="false">G101*1.25</f>
        <v>61.9</v>
      </c>
      <c r="I101" s="21" t="n">
        <f aca="false">F101*ROUND(H101,2)</f>
        <v>185.7</v>
      </c>
      <c r="J101" s="35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</row>
    <row r="102" customFormat="false" ht="39.95" hidden="false" customHeight="true" outlineLevel="0" collapsed="false">
      <c r="A102" s="25" t="s">
        <v>131</v>
      </c>
      <c r="B102" s="25"/>
      <c r="C102" s="25"/>
      <c r="D102" s="26" t="s">
        <v>132</v>
      </c>
      <c r="E102" s="25"/>
      <c r="F102" s="25"/>
      <c r="G102" s="27"/>
      <c r="H102" s="27"/>
      <c r="I102" s="27" t="n">
        <f aca="false">SUM(I103:I105)</f>
        <v>4073.67</v>
      </c>
      <c r="J102" s="35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</row>
    <row r="103" customFormat="false" ht="39.95" hidden="false" customHeight="true" outlineLevel="0" collapsed="false">
      <c r="A103" s="16" t="s">
        <v>133</v>
      </c>
      <c r="B103" s="17" t="s">
        <v>12</v>
      </c>
      <c r="C103" s="18" t="s">
        <v>21</v>
      </c>
      <c r="D103" s="28" t="s">
        <v>22</v>
      </c>
      <c r="E103" s="18" t="s">
        <v>23</v>
      </c>
      <c r="F103" s="18" t="n">
        <v>3</v>
      </c>
      <c r="G103" s="29" t="n">
        <v>54.59</v>
      </c>
      <c r="H103" s="21" t="n">
        <f aca="false">G103*1.25</f>
        <v>68.2375</v>
      </c>
      <c r="I103" s="21" t="n">
        <f aca="false">F103*ROUND(H103,2)</f>
        <v>204.72</v>
      </c>
      <c r="J103" s="35"/>
      <c r="P103" s="30"/>
    </row>
    <row r="104" customFormat="false" ht="39.95" hidden="false" customHeight="true" outlineLevel="0" collapsed="false">
      <c r="A104" s="16" t="s">
        <v>134</v>
      </c>
      <c r="B104" s="17" t="s">
        <v>12</v>
      </c>
      <c r="C104" s="18" t="s">
        <v>25</v>
      </c>
      <c r="D104" s="31" t="s">
        <v>26</v>
      </c>
      <c r="E104" s="18" t="s">
        <v>23</v>
      </c>
      <c r="F104" s="18" t="n">
        <v>3</v>
      </c>
      <c r="G104" s="29" t="n">
        <v>982.2</v>
      </c>
      <c r="H104" s="21" t="n">
        <f aca="false">G104*1.25</f>
        <v>1227.75</v>
      </c>
      <c r="I104" s="21" t="n">
        <f aca="false">F104*ROUND(H104,2)</f>
        <v>3683.25</v>
      </c>
      <c r="J104" s="35"/>
      <c r="N104" s="32"/>
      <c r="O104" s="32"/>
      <c r="P104" s="12"/>
    </row>
    <row r="105" customFormat="false" ht="39.95" hidden="false" customHeight="true" outlineLevel="0" collapsed="false">
      <c r="A105" s="16" t="s">
        <v>135</v>
      </c>
      <c r="B105" s="17" t="s">
        <v>28</v>
      </c>
      <c r="C105" s="18" t="n">
        <v>101632</v>
      </c>
      <c r="D105" s="19" t="s">
        <v>29</v>
      </c>
      <c r="E105" s="18" t="s">
        <v>23</v>
      </c>
      <c r="F105" s="18" t="n">
        <f aca="false">F104</f>
        <v>3</v>
      </c>
      <c r="G105" s="29" t="n">
        <v>49.52</v>
      </c>
      <c r="H105" s="21" t="n">
        <f aca="false">G105*1.25</f>
        <v>61.9</v>
      </c>
      <c r="I105" s="21" t="n">
        <f aca="false">F105*ROUND(H105,2)</f>
        <v>185.7</v>
      </c>
      <c r="J105" s="35"/>
      <c r="K105" s="33"/>
      <c r="L105" s="33"/>
      <c r="M105" s="33"/>
      <c r="N105" s="33"/>
      <c r="O105" s="33"/>
      <c r="P105" s="34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</row>
    <row r="106" customFormat="false" ht="39.95" hidden="false" customHeight="true" outlineLevel="0" collapsed="false">
      <c r="A106" s="25" t="s">
        <v>136</v>
      </c>
      <c r="B106" s="25"/>
      <c r="C106" s="25"/>
      <c r="D106" s="26" t="s">
        <v>137</v>
      </c>
      <c r="E106" s="25"/>
      <c r="F106" s="25"/>
      <c r="G106" s="27"/>
      <c r="H106" s="27"/>
      <c r="I106" s="27" t="n">
        <f aca="false">SUM(I107:I109)</f>
        <v>5431.56</v>
      </c>
      <c r="J106" s="35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</row>
    <row r="107" customFormat="false" ht="39.95" hidden="false" customHeight="true" outlineLevel="0" collapsed="false">
      <c r="A107" s="16" t="s">
        <v>138</v>
      </c>
      <c r="B107" s="17" t="s">
        <v>12</v>
      </c>
      <c r="C107" s="18" t="s">
        <v>21</v>
      </c>
      <c r="D107" s="28" t="s">
        <v>22</v>
      </c>
      <c r="E107" s="18" t="s">
        <v>23</v>
      </c>
      <c r="F107" s="18" t="n">
        <v>4</v>
      </c>
      <c r="G107" s="29" t="n">
        <v>54.59</v>
      </c>
      <c r="H107" s="21" t="n">
        <f aca="false">G107*1.25</f>
        <v>68.2375</v>
      </c>
      <c r="I107" s="21" t="n">
        <f aca="false">F107*ROUND(H107,2)</f>
        <v>272.96</v>
      </c>
      <c r="J107" s="35"/>
      <c r="P107" s="30"/>
    </row>
    <row r="108" customFormat="false" ht="39.95" hidden="false" customHeight="true" outlineLevel="0" collapsed="false">
      <c r="A108" s="16" t="s">
        <v>139</v>
      </c>
      <c r="B108" s="17" t="s">
        <v>12</v>
      </c>
      <c r="C108" s="18" t="s">
        <v>25</v>
      </c>
      <c r="D108" s="31" t="s">
        <v>26</v>
      </c>
      <c r="E108" s="18" t="s">
        <v>23</v>
      </c>
      <c r="F108" s="18" t="n">
        <v>4</v>
      </c>
      <c r="G108" s="29" t="n">
        <v>982.2</v>
      </c>
      <c r="H108" s="21" t="n">
        <f aca="false">G108*1.25</f>
        <v>1227.75</v>
      </c>
      <c r="I108" s="21" t="n">
        <f aca="false">F108*ROUND(H108,2)</f>
        <v>4911</v>
      </c>
      <c r="J108" s="35"/>
      <c r="N108" s="32"/>
      <c r="O108" s="32"/>
      <c r="P108" s="12"/>
    </row>
    <row r="109" customFormat="false" ht="39.95" hidden="false" customHeight="true" outlineLevel="0" collapsed="false">
      <c r="A109" s="16" t="s">
        <v>140</v>
      </c>
      <c r="B109" s="17" t="s">
        <v>28</v>
      </c>
      <c r="C109" s="18" t="n">
        <v>101632</v>
      </c>
      <c r="D109" s="19" t="s">
        <v>29</v>
      </c>
      <c r="E109" s="18" t="s">
        <v>23</v>
      </c>
      <c r="F109" s="18" t="n">
        <f aca="false">F108</f>
        <v>4</v>
      </c>
      <c r="G109" s="29" t="n">
        <v>49.52</v>
      </c>
      <c r="H109" s="21" t="n">
        <f aca="false">G109*1.25</f>
        <v>61.9</v>
      </c>
      <c r="I109" s="21" t="n">
        <f aca="false">F109*ROUND(H109,2)</f>
        <v>247.6</v>
      </c>
      <c r="J109" s="35"/>
      <c r="K109" s="33"/>
      <c r="L109" s="33"/>
      <c r="M109" s="33"/>
      <c r="N109" s="33"/>
      <c r="O109" s="33"/>
      <c r="P109" s="34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</row>
    <row r="110" customFormat="false" ht="39.95" hidden="false" customHeight="true" outlineLevel="0" collapsed="false">
      <c r="A110" s="25" t="s">
        <v>141</v>
      </c>
      <c r="B110" s="25"/>
      <c r="C110" s="25"/>
      <c r="D110" s="26" t="s">
        <v>142</v>
      </c>
      <c r="E110" s="25"/>
      <c r="F110" s="25"/>
      <c r="G110" s="27"/>
      <c r="H110" s="27"/>
      <c r="I110" s="27" t="n">
        <f aca="false">SUM(I111:I113)</f>
        <v>5431.56</v>
      </c>
      <c r="J110" s="35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</row>
    <row r="111" customFormat="false" ht="39.95" hidden="false" customHeight="true" outlineLevel="0" collapsed="false">
      <c r="A111" s="16" t="s">
        <v>143</v>
      </c>
      <c r="B111" s="17" t="s">
        <v>12</v>
      </c>
      <c r="C111" s="18" t="s">
        <v>21</v>
      </c>
      <c r="D111" s="28" t="s">
        <v>22</v>
      </c>
      <c r="E111" s="18" t="s">
        <v>23</v>
      </c>
      <c r="F111" s="18" t="n">
        <v>4</v>
      </c>
      <c r="G111" s="29" t="n">
        <v>54.59</v>
      </c>
      <c r="H111" s="21" t="n">
        <f aca="false">G111*1.25</f>
        <v>68.2375</v>
      </c>
      <c r="I111" s="21" t="n">
        <f aca="false">F111*ROUND(H111,2)</f>
        <v>272.96</v>
      </c>
      <c r="J111" s="35"/>
      <c r="P111" s="30"/>
    </row>
    <row r="112" customFormat="false" ht="39.95" hidden="false" customHeight="true" outlineLevel="0" collapsed="false">
      <c r="A112" s="16" t="s">
        <v>144</v>
      </c>
      <c r="B112" s="17" t="s">
        <v>12</v>
      </c>
      <c r="C112" s="18" t="s">
        <v>25</v>
      </c>
      <c r="D112" s="31" t="s">
        <v>26</v>
      </c>
      <c r="E112" s="18" t="s">
        <v>23</v>
      </c>
      <c r="F112" s="18" t="n">
        <v>4</v>
      </c>
      <c r="G112" s="29" t="n">
        <v>982.2</v>
      </c>
      <c r="H112" s="21" t="n">
        <f aca="false">G112*1.25</f>
        <v>1227.75</v>
      </c>
      <c r="I112" s="21" t="n">
        <f aca="false">F112*ROUND(H112,2)</f>
        <v>4911</v>
      </c>
      <c r="J112" s="35"/>
      <c r="N112" s="32"/>
      <c r="O112" s="32"/>
      <c r="P112" s="12"/>
    </row>
    <row r="113" customFormat="false" ht="39.95" hidden="false" customHeight="true" outlineLevel="0" collapsed="false">
      <c r="A113" s="16" t="s">
        <v>145</v>
      </c>
      <c r="B113" s="17" t="s">
        <v>28</v>
      </c>
      <c r="C113" s="18" t="n">
        <v>101632</v>
      </c>
      <c r="D113" s="19" t="s">
        <v>29</v>
      </c>
      <c r="E113" s="18" t="s">
        <v>23</v>
      </c>
      <c r="F113" s="18" t="n">
        <f aca="false">F112</f>
        <v>4</v>
      </c>
      <c r="G113" s="29" t="n">
        <v>49.52</v>
      </c>
      <c r="H113" s="21" t="n">
        <f aca="false">G113*1.25</f>
        <v>61.9</v>
      </c>
      <c r="I113" s="21" t="n">
        <f aca="false">F113*ROUND(H113,2)</f>
        <v>247.6</v>
      </c>
      <c r="J113" s="35"/>
      <c r="K113" s="33"/>
      <c r="L113" s="33"/>
      <c r="M113" s="33"/>
      <c r="N113" s="33"/>
      <c r="O113" s="33"/>
      <c r="P113" s="34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</row>
    <row r="114" customFormat="false" ht="39.95" hidden="false" customHeight="true" outlineLevel="0" collapsed="false">
      <c r="A114" s="25" t="s">
        <v>146</v>
      </c>
      <c r="B114" s="25"/>
      <c r="C114" s="25"/>
      <c r="D114" s="26" t="s">
        <v>147</v>
      </c>
      <c r="E114" s="25"/>
      <c r="F114" s="25"/>
      <c r="G114" s="27"/>
      <c r="H114" s="27"/>
      <c r="I114" s="27" t="n">
        <f aca="false">SUM(I115:I117)</f>
        <v>5431.56</v>
      </c>
      <c r="J114" s="35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</row>
    <row r="115" customFormat="false" ht="39.95" hidden="false" customHeight="true" outlineLevel="0" collapsed="false">
      <c r="A115" s="16" t="s">
        <v>148</v>
      </c>
      <c r="B115" s="17" t="s">
        <v>12</v>
      </c>
      <c r="C115" s="18" t="s">
        <v>21</v>
      </c>
      <c r="D115" s="28" t="s">
        <v>22</v>
      </c>
      <c r="E115" s="18" t="s">
        <v>23</v>
      </c>
      <c r="F115" s="18" t="n">
        <v>4</v>
      </c>
      <c r="G115" s="29" t="n">
        <v>54.59</v>
      </c>
      <c r="H115" s="21" t="n">
        <f aca="false">G115*1.25</f>
        <v>68.2375</v>
      </c>
      <c r="I115" s="21" t="n">
        <f aca="false">F115*ROUND(H115,2)</f>
        <v>272.96</v>
      </c>
      <c r="J115" s="35"/>
      <c r="P115" s="30"/>
    </row>
    <row r="116" customFormat="false" ht="39.95" hidden="false" customHeight="true" outlineLevel="0" collapsed="false">
      <c r="A116" s="16" t="s">
        <v>149</v>
      </c>
      <c r="B116" s="17" t="s">
        <v>12</v>
      </c>
      <c r="C116" s="18" t="s">
        <v>25</v>
      </c>
      <c r="D116" s="31" t="s">
        <v>26</v>
      </c>
      <c r="E116" s="18" t="s">
        <v>23</v>
      </c>
      <c r="F116" s="18" t="n">
        <v>4</v>
      </c>
      <c r="G116" s="29" t="n">
        <v>982.2</v>
      </c>
      <c r="H116" s="21" t="n">
        <f aca="false">G116*1.25</f>
        <v>1227.75</v>
      </c>
      <c r="I116" s="21" t="n">
        <f aca="false">F116*ROUND(H116,2)</f>
        <v>4911</v>
      </c>
      <c r="J116" s="35"/>
      <c r="N116" s="32"/>
      <c r="O116" s="32"/>
      <c r="P116" s="12"/>
    </row>
    <row r="117" customFormat="false" ht="39.95" hidden="false" customHeight="true" outlineLevel="0" collapsed="false">
      <c r="A117" s="16" t="s">
        <v>150</v>
      </c>
      <c r="B117" s="17" t="s">
        <v>28</v>
      </c>
      <c r="C117" s="18" t="n">
        <v>101632</v>
      </c>
      <c r="D117" s="19" t="s">
        <v>29</v>
      </c>
      <c r="E117" s="18" t="s">
        <v>23</v>
      </c>
      <c r="F117" s="18" t="n">
        <f aca="false">F116</f>
        <v>4</v>
      </c>
      <c r="G117" s="29" t="n">
        <v>49.52</v>
      </c>
      <c r="H117" s="21" t="n">
        <f aca="false">G117*1.25</f>
        <v>61.9</v>
      </c>
      <c r="I117" s="21" t="n">
        <f aca="false">F117*ROUND(H117,2)</f>
        <v>247.6</v>
      </c>
      <c r="J117" s="35"/>
      <c r="K117" s="33"/>
      <c r="L117" s="33"/>
      <c r="M117" s="33"/>
      <c r="N117" s="33"/>
      <c r="O117" s="33"/>
      <c r="P117" s="34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</row>
    <row r="118" customFormat="false" ht="39.95" hidden="false" customHeight="true" outlineLevel="0" collapsed="false">
      <c r="A118" s="36"/>
      <c r="B118" s="37"/>
      <c r="C118" s="38"/>
      <c r="D118" s="39" t="s">
        <v>151</v>
      </c>
      <c r="E118" s="40" t="n">
        <f aca="false">F81+F15+F40</f>
        <v>129</v>
      </c>
      <c r="F118" s="40"/>
      <c r="G118" s="41" t="s">
        <v>152</v>
      </c>
      <c r="H118" s="42" t="n">
        <f aca="false">I13+I81+I15+I40</f>
        <v>189111.66</v>
      </c>
      <c r="I118" s="42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</row>
    <row r="119" customFormat="false" ht="22.5" hidden="false" customHeight="true" outlineLevel="0" collapsed="false">
      <c r="A119" s="36"/>
      <c r="B119" s="37"/>
      <c r="C119" s="38"/>
      <c r="D119" s="43"/>
      <c r="E119" s="43"/>
      <c r="F119" s="44"/>
      <c r="G119" s="45"/>
      <c r="H119" s="46"/>
      <c r="I119" s="46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</row>
    <row r="120" customFormat="false" ht="16.5" hidden="false" customHeight="true" outlineLevel="0" collapsed="false">
      <c r="A120" s="47" t="s">
        <v>153</v>
      </c>
      <c r="B120" s="47"/>
      <c r="C120" s="47"/>
      <c r="D120" s="47"/>
      <c r="E120" s="47"/>
      <c r="F120" s="47"/>
      <c r="G120" s="47"/>
      <c r="H120" s="47"/>
      <c r="I120" s="47"/>
      <c r="J120" s="48"/>
    </row>
    <row r="121" customFormat="false" ht="49.5" hidden="false" customHeight="true" outlineLevel="0" collapsed="false">
      <c r="A121" s="47"/>
      <c r="B121" s="47"/>
      <c r="C121" s="47"/>
      <c r="D121" s="47"/>
      <c r="E121" s="47"/>
      <c r="F121" s="47"/>
      <c r="G121" s="47"/>
      <c r="H121" s="47"/>
      <c r="I121" s="47"/>
      <c r="J121" s="48"/>
      <c r="P121" s="49"/>
    </row>
    <row r="122" customFormat="false" ht="21" hidden="false" customHeight="true" outlineLevel="0" collapsed="false">
      <c r="A122" s="50" t="s">
        <v>154</v>
      </c>
      <c r="B122" s="50"/>
      <c r="C122" s="50"/>
      <c r="D122" s="50"/>
      <c r="E122" s="50"/>
      <c r="F122" s="50"/>
      <c r="G122" s="50"/>
      <c r="H122" s="50"/>
      <c r="I122" s="50"/>
    </row>
    <row r="123" customFormat="false" ht="36.75" hidden="true" customHeight="true" outlineLevel="0" collapsed="false">
      <c r="A123" s="51"/>
      <c r="B123" s="51"/>
      <c r="C123" s="51"/>
      <c r="D123" s="51"/>
      <c r="E123" s="51"/>
      <c r="F123" s="51"/>
      <c r="G123" s="51"/>
      <c r="H123" s="51"/>
      <c r="I123" s="51"/>
    </row>
    <row r="124" customFormat="false" ht="36.75" hidden="true" customHeight="true" outlineLevel="0" collapsed="false">
      <c r="A124" s="52"/>
      <c r="B124" s="52"/>
      <c r="C124" s="52"/>
      <c r="D124" s="52"/>
      <c r="E124" s="52"/>
      <c r="F124" s="52"/>
      <c r="G124" s="52"/>
      <c r="H124" s="52"/>
      <c r="I124" s="52"/>
    </row>
    <row r="125" customFormat="false" ht="36.75" hidden="true" customHeight="true" outlineLevel="0" collapsed="false">
      <c r="A125" s="52"/>
      <c r="B125" s="52"/>
      <c r="C125" s="52"/>
      <c r="D125" s="52"/>
      <c r="E125" s="52"/>
      <c r="F125" s="52"/>
      <c r="G125" s="52"/>
      <c r="H125" s="52"/>
      <c r="I125" s="52"/>
    </row>
    <row r="126" customFormat="false" ht="36.75" hidden="true" customHeight="true" outlineLevel="0" collapsed="false">
      <c r="A126" s="52"/>
      <c r="B126" s="52"/>
      <c r="C126" s="52"/>
      <c r="D126" s="52"/>
      <c r="E126" s="52"/>
      <c r="F126" s="52"/>
      <c r="G126" s="52"/>
      <c r="H126" s="52"/>
      <c r="I126" s="52"/>
    </row>
    <row r="127" customFormat="false" ht="36.95" hidden="false" customHeight="true" outlineLevel="0" collapsed="false">
      <c r="A127" s="52"/>
      <c r="B127" s="52"/>
      <c r="C127" s="52"/>
      <c r="D127" s="52"/>
      <c r="E127" s="52"/>
      <c r="F127" s="52"/>
      <c r="G127" s="52"/>
      <c r="H127" s="52"/>
      <c r="I127" s="52"/>
    </row>
    <row r="128" customFormat="false" ht="63.75" hidden="false" customHeight="true" outlineLevel="0" collapsed="false">
      <c r="A128" s="52"/>
      <c r="B128" s="52"/>
      <c r="C128" s="52"/>
      <c r="D128" s="52"/>
      <c r="E128" s="52"/>
      <c r="F128" s="52"/>
      <c r="G128" s="52"/>
      <c r="H128" s="52"/>
      <c r="I128" s="52"/>
    </row>
    <row r="129" customFormat="false" ht="36.95" hidden="false" customHeight="true" outlineLevel="0" collapsed="false">
      <c r="A129" s="52"/>
      <c r="B129" s="52"/>
      <c r="C129" s="52"/>
      <c r="D129" s="52"/>
      <c r="E129" s="52"/>
      <c r="F129" s="52"/>
      <c r="G129" s="52"/>
      <c r="H129" s="52"/>
      <c r="I129" s="52"/>
    </row>
    <row r="130" customFormat="false" ht="36.95" hidden="false" customHeight="true" outlineLevel="0" collapsed="false">
      <c r="A130" s="52"/>
      <c r="B130" s="52"/>
      <c r="C130" s="52"/>
      <c r="D130" s="52"/>
      <c r="E130" s="52"/>
      <c r="F130" s="52"/>
      <c r="G130" s="52"/>
      <c r="H130" s="52"/>
      <c r="I130" s="52"/>
    </row>
    <row r="131" customFormat="false" ht="36.95" hidden="false" customHeight="true" outlineLevel="0" collapsed="false">
      <c r="A131" s="52"/>
      <c r="B131" s="52"/>
      <c r="C131" s="52"/>
      <c r="D131" s="52"/>
      <c r="E131" s="52"/>
      <c r="F131" s="52"/>
      <c r="G131" s="52"/>
      <c r="H131" s="52"/>
      <c r="I131" s="52"/>
    </row>
    <row r="132" customFormat="false" ht="36.95" hidden="false" customHeight="true" outlineLevel="0" collapsed="false">
      <c r="A132" s="52"/>
      <c r="B132" s="52"/>
      <c r="C132" s="52"/>
      <c r="D132" s="52"/>
      <c r="E132" s="52"/>
      <c r="F132" s="52"/>
      <c r="G132" s="52"/>
      <c r="H132" s="52"/>
      <c r="I132" s="52"/>
    </row>
    <row r="133" customFormat="false" ht="36.95" hidden="false" customHeight="true" outlineLevel="0" collapsed="false">
      <c r="A133" s="52"/>
      <c r="B133" s="52"/>
      <c r="C133" s="52"/>
      <c r="D133" s="52"/>
      <c r="E133" s="52"/>
      <c r="F133" s="52"/>
      <c r="G133" s="52"/>
      <c r="H133" s="52"/>
      <c r="I133" s="52"/>
    </row>
    <row r="134" customFormat="false" ht="36.95" hidden="false" customHeight="true" outlineLevel="0" collapsed="false">
      <c r="A134" s="52"/>
      <c r="B134" s="52"/>
      <c r="C134" s="52"/>
      <c r="D134" s="52"/>
      <c r="E134" s="52"/>
      <c r="F134" s="52"/>
      <c r="G134" s="52"/>
      <c r="H134" s="52"/>
      <c r="I134" s="52"/>
    </row>
    <row r="135" customFormat="false" ht="36.95" hidden="false" customHeight="true" outlineLevel="0" collapsed="false">
      <c r="A135" s="52"/>
      <c r="B135" s="52"/>
      <c r="C135" s="52"/>
      <c r="D135" s="52"/>
      <c r="E135" s="52"/>
      <c r="F135" s="52"/>
      <c r="G135" s="52"/>
      <c r="H135" s="52"/>
      <c r="I135" s="52"/>
    </row>
    <row r="136" customFormat="false" ht="36.95" hidden="false" customHeight="true" outlineLevel="0" collapsed="false">
      <c r="A136" s="52"/>
      <c r="B136" s="52"/>
      <c r="C136" s="52"/>
      <c r="D136" s="52"/>
      <c r="E136" s="52"/>
      <c r="F136" s="52"/>
      <c r="G136" s="52"/>
      <c r="H136" s="52"/>
      <c r="I136" s="52"/>
    </row>
    <row r="137" customFormat="false" ht="36.95" hidden="false" customHeight="true" outlineLevel="0" collapsed="false">
      <c r="A137" s="52"/>
      <c r="B137" s="52"/>
      <c r="C137" s="52"/>
      <c r="D137" s="52"/>
      <c r="E137" s="52"/>
      <c r="F137" s="52"/>
      <c r="G137" s="52"/>
      <c r="H137" s="52"/>
      <c r="I137" s="52"/>
    </row>
    <row r="138" customFormat="false" ht="36.95" hidden="false" customHeight="true" outlineLevel="0" collapsed="false">
      <c r="A138" s="52"/>
      <c r="B138" s="52"/>
      <c r="C138" s="52"/>
      <c r="D138" s="52"/>
      <c r="E138" s="52"/>
      <c r="F138" s="52"/>
      <c r="G138" s="52"/>
      <c r="H138" s="52"/>
      <c r="I138" s="52"/>
    </row>
    <row r="139" customFormat="false" ht="36.95" hidden="false" customHeight="true" outlineLevel="0" collapsed="false">
      <c r="A139" s="52"/>
      <c r="B139" s="52"/>
      <c r="C139" s="52"/>
      <c r="D139" s="52"/>
      <c r="E139" s="52"/>
      <c r="F139" s="52"/>
      <c r="G139" s="52"/>
      <c r="H139" s="52"/>
      <c r="I139" s="52"/>
    </row>
    <row r="140" customFormat="false" ht="36.95" hidden="false" customHeight="true" outlineLevel="0" collapsed="false">
      <c r="A140" s="52"/>
      <c r="B140" s="52"/>
      <c r="C140" s="52"/>
      <c r="D140" s="52"/>
      <c r="E140" s="52"/>
      <c r="F140" s="52"/>
      <c r="G140" s="52"/>
      <c r="H140" s="52"/>
      <c r="I140" s="52"/>
    </row>
    <row r="141" customFormat="false" ht="36.95" hidden="false" customHeight="true" outlineLevel="0" collapsed="false">
      <c r="A141" s="52"/>
      <c r="B141" s="52"/>
      <c r="C141" s="52"/>
      <c r="D141" s="52"/>
      <c r="E141" s="52"/>
      <c r="F141" s="52"/>
      <c r="G141" s="52"/>
      <c r="H141" s="52"/>
      <c r="I141" s="52"/>
    </row>
    <row r="142" customFormat="false" ht="36.95" hidden="false" customHeight="true" outlineLevel="0" collapsed="false">
      <c r="A142" s="52"/>
      <c r="B142" s="52"/>
      <c r="C142" s="52"/>
      <c r="D142" s="52"/>
      <c r="E142" s="52"/>
      <c r="F142" s="52"/>
      <c r="G142" s="52"/>
      <c r="H142" s="52"/>
      <c r="I142" s="52"/>
    </row>
    <row r="143" customFormat="false" ht="36.95" hidden="false" customHeight="true" outlineLevel="0" collapsed="false">
      <c r="A143" s="52"/>
      <c r="B143" s="52"/>
      <c r="C143" s="52"/>
      <c r="D143" s="52"/>
      <c r="E143" s="52"/>
      <c r="F143" s="52"/>
      <c r="G143" s="52"/>
      <c r="H143" s="52"/>
      <c r="I143" s="52"/>
    </row>
    <row r="144" customFormat="false" ht="36.95" hidden="false" customHeight="true" outlineLevel="0" collapsed="false">
      <c r="A144" s="52"/>
      <c r="B144" s="52"/>
      <c r="C144" s="52"/>
      <c r="D144" s="52"/>
      <c r="E144" s="52"/>
      <c r="F144" s="52"/>
      <c r="G144" s="52"/>
      <c r="H144" s="52"/>
      <c r="I144" s="52"/>
    </row>
    <row r="145" customFormat="false" ht="36.95" hidden="false" customHeight="true" outlineLevel="0" collapsed="false">
      <c r="A145" s="53"/>
    </row>
    <row r="146" customFormat="false" ht="36.95" hidden="false" customHeight="true" outlineLevel="0" collapsed="false">
      <c r="A146" s="53"/>
    </row>
    <row r="147" customFormat="false" ht="36.95" hidden="false" customHeight="true" outlineLevel="0" collapsed="false">
      <c r="A147" s="53"/>
    </row>
    <row r="148" customFormat="false" ht="36.95" hidden="false" customHeight="true" outlineLevel="0" collapsed="false">
      <c r="A148" s="53"/>
    </row>
    <row r="149" customFormat="false" ht="36.95" hidden="false" customHeight="true" outlineLevel="0" collapsed="false">
      <c r="A149" s="53"/>
    </row>
    <row r="150" customFormat="false" ht="36.95" hidden="false" customHeight="true" outlineLevel="0" collapsed="false">
      <c r="A150" s="53"/>
    </row>
    <row r="151" customFormat="false" ht="36.95" hidden="false" customHeight="true" outlineLevel="0" collapsed="false">
      <c r="A151" s="53"/>
    </row>
    <row r="152" customFormat="false" ht="36.95" hidden="false" customHeight="true" outlineLevel="0" collapsed="false">
      <c r="A152" s="53"/>
    </row>
    <row r="153" customFormat="false" ht="36.95" hidden="false" customHeight="true" outlineLevel="0" collapsed="false">
      <c r="A153" s="53"/>
    </row>
    <row r="154" customFormat="false" ht="36.95" hidden="false" customHeight="true" outlineLevel="0" collapsed="false">
      <c r="A154" s="53"/>
    </row>
    <row r="155" customFormat="false" ht="36.95" hidden="false" customHeight="true" outlineLevel="0" collapsed="false">
      <c r="A155" s="53"/>
    </row>
    <row r="156" customFormat="false" ht="36.95" hidden="false" customHeight="true" outlineLevel="0" collapsed="false">
      <c r="A156" s="53"/>
    </row>
    <row r="157" customFormat="false" ht="36.95" hidden="false" customHeight="true" outlineLevel="0" collapsed="false">
      <c r="A157" s="53"/>
    </row>
    <row r="158" customFormat="false" ht="36.95" hidden="false" customHeight="true" outlineLevel="0" collapsed="false">
      <c r="A158" s="53"/>
    </row>
    <row r="159" customFormat="false" ht="36.95" hidden="false" customHeight="true" outlineLevel="0" collapsed="false">
      <c r="A159" s="53"/>
    </row>
    <row r="160" customFormat="false" ht="36.95" hidden="false" customHeight="true" outlineLevel="0" collapsed="false">
      <c r="A160" s="53"/>
    </row>
    <row r="161" customFormat="false" ht="36.95" hidden="false" customHeight="true" outlineLevel="0" collapsed="false">
      <c r="A161" s="53"/>
    </row>
    <row r="162" customFormat="false" ht="36.95" hidden="false" customHeight="true" outlineLevel="0" collapsed="false">
      <c r="A162" s="53"/>
    </row>
    <row r="163" customFormat="false" ht="36.95" hidden="false" customHeight="true" outlineLevel="0" collapsed="false">
      <c r="A163" s="53"/>
    </row>
    <row r="164" customFormat="false" ht="36.95" hidden="false" customHeight="true" outlineLevel="0" collapsed="false">
      <c r="A164" s="53"/>
    </row>
    <row r="165" customFormat="false" ht="36.95" hidden="false" customHeight="true" outlineLevel="0" collapsed="false">
      <c r="A165" s="53"/>
    </row>
    <row r="166" customFormat="false" ht="36.95" hidden="false" customHeight="true" outlineLevel="0" collapsed="false">
      <c r="A166" s="53"/>
    </row>
    <row r="167" customFormat="false" ht="36.95" hidden="false" customHeight="true" outlineLevel="0" collapsed="false">
      <c r="A167" s="53"/>
    </row>
    <row r="168" customFormat="false" ht="36.95" hidden="false" customHeight="true" outlineLevel="0" collapsed="false">
      <c r="A168" s="53"/>
    </row>
    <row r="169" customFormat="false" ht="36.95" hidden="false" customHeight="true" outlineLevel="0" collapsed="false">
      <c r="A169" s="53"/>
    </row>
    <row r="170" customFormat="false" ht="36.95" hidden="false" customHeight="true" outlineLevel="0" collapsed="false">
      <c r="A170" s="53"/>
    </row>
    <row r="171" customFormat="false" ht="36.95" hidden="false" customHeight="true" outlineLevel="0" collapsed="false">
      <c r="A171" s="53"/>
    </row>
    <row r="172" customFormat="false" ht="36.95" hidden="false" customHeight="true" outlineLevel="0" collapsed="false">
      <c r="A172" s="53"/>
    </row>
    <row r="173" customFormat="false" ht="36.95" hidden="false" customHeight="true" outlineLevel="0" collapsed="false">
      <c r="A173" s="53"/>
    </row>
    <row r="174" customFormat="false" ht="36.95" hidden="false" customHeight="true" outlineLevel="0" collapsed="false">
      <c r="A174" s="53"/>
    </row>
    <row r="175" customFormat="false" ht="36.95" hidden="false" customHeight="true" outlineLevel="0" collapsed="false">
      <c r="A175" s="53"/>
    </row>
    <row r="176" customFormat="false" ht="36.95" hidden="false" customHeight="true" outlineLevel="0" collapsed="false">
      <c r="A176" s="53"/>
    </row>
    <row r="177" customFormat="false" ht="36.95" hidden="false" customHeight="true" outlineLevel="0" collapsed="false">
      <c r="A177" s="53"/>
    </row>
    <row r="178" customFormat="false" ht="36.95" hidden="false" customHeight="true" outlineLevel="0" collapsed="false">
      <c r="A178" s="53"/>
    </row>
    <row r="179" customFormat="false" ht="36.95" hidden="false" customHeight="true" outlineLevel="0" collapsed="false">
      <c r="A179" s="53"/>
    </row>
    <row r="180" customFormat="false" ht="36.95" hidden="false" customHeight="true" outlineLevel="0" collapsed="false">
      <c r="A180" s="53"/>
    </row>
    <row r="181" customFormat="false" ht="36.95" hidden="false" customHeight="true" outlineLevel="0" collapsed="false">
      <c r="A181" s="54"/>
    </row>
    <row r="182" customFormat="false" ht="36.95" hidden="false" customHeight="true" outlineLevel="0" collapsed="false"/>
    <row r="183" customFormat="false" ht="36.95" hidden="false" customHeight="true" outlineLevel="0" collapsed="false"/>
    <row r="184" customFormat="false" ht="36.95" hidden="false" customHeight="true" outlineLevel="0" collapsed="false"/>
    <row r="185" customFormat="false" ht="36.95" hidden="false" customHeight="true" outlineLevel="0" collapsed="false"/>
    <row r="186" customFormat="false" ht="36.95" hidden="false" customHeight="true" outlineLevel="0" collapsed="false"/>
    <row r="187" customFormat="false" ht="36.95" hidden="false" customHeight="true" outlineLevel="0" collapsed="false"/>
    <row r="188" customFormat="false" ht="16.15" hidden="false" customHeight="true" outlineLevel="0" collapsed="false"/>
  </sheetData>
  <mergeCells count="37">
    <mergeCell ref="A1:I7"/>
    <mergeCell ref="A8:I9"/>
    <mergeCell ref="A10:I10"/>
    <mergeCell ref="B12:C12"/>
    <mergeCell ref="B13:C13"/>
    <mergeCell ref="B15:C15"/>
    <mergeCell ref="B16:C16"/>
    <mergeCell ref="B20:C20"/>
    <mergeCell ref="B24:C24"/>
    <mergeCell ref="B28:C28"/>
    <mergeCell ref="B32:C32"/>
    <mergeCell ref="B36:C36"/>
    <mergeCell ref="B40:C40"/>
    <mergeCell ref="B41:C41"/>
    <mergeCell ref="B46:C46"/>
    <mergeCell ref="B51:C51"/>
    <mergeCell ref="B56:C56"/>
    <mergeCell ref="B61:C61"/>
    <mergeCell ref="B66:C66"/>
    <mergeCell ref="B71:C71"/>
    <mergeCell ref="B76:C76"/>
    <mergeCell ref="B81:C81"/>
    <mergeCell ref="J81:J117"/>
    <mergeCell ref="B82:C82"/>
    <mergeCell ref="B86:C86"/>
    <mergeCell ref="B90:C90"/>
    <mergeCell ref="B94:C94"/>
    <mergeCell ref="B98:C98"/>
    <mergeCell ref="B102:C102"/>
    <mergeCell ref="B106:C106"/>
    <mergeCell ref="B110:C110"/>
    <mergeCell ref="B114:C114"/>
    <mergeCell ref="E118:F118"/>
    <mergeCell ref="H118:I118"/>
    <mergeCell ref="A120:I121"/>
    <mergeCell ref="A122:I122"/>
    <mergeCell ref="A124:I144"/>
  </mergeCells>
  <printOptions headings="false" gridLines="true" gridLinesSet="true" horizontalCentered="true" verticalCentered="false"/>
  <pageMargins left="0" right="0" top="0.39375" bottom="0" header="0.511805555555555" footer="0.511805555555555"/>
  <pageSetup paperSize="9" scale="46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102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6"/>
  <sheetViews>
    <sheetView showFormulas="false" showGridLines="true" showRowColHeaders="true" showZeros="false" rightToLeft="false" tabSelected="false" showOutlineSymbols="true" defaultGridColor="true" view="pageBreakPreview" topLeftCell="A4" colorId="64" zoomScale="100" zoomScaleNormal="60" zoomScalePageLayoutView="100" workbookViewId="0">
      <selection pane="topLeft" activeCell="J28" activeCellId="0" sqref="J28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44.14"/>
    <col collapsed="false" customWidth="true" hidden="false" outlineLevel="0" max="5" min="4" style="0" width="25.57"/>
    <col collapsed="false" customWidth="true" hidden="false" outlineLevel="0" max="7" min="6" style="0" width="17.86"/>
    <col collapsed="false" customWidth="true" hidden="false" outlineLevel="0" max="10" min="10" style="0" width="15.29"/>
  </cols>
  <sheetData>
    <row r="1" customFormat="false" ht="18.75" hidden="false" customHeight="false" outlineLevel="0" collapsed="false">
      <c r="A1" s="55" t="s">
        <v>155</v>
      </c>
      <c r="B1" s="55"/>
      <c r="C1" s="55"/>
      <c r="D1" s="55"/>
      <c r="E1" s="55"/>
      <c r="F1" s="55"/>
      <c r="G1" s="55"/>
      <c r="H1" s="55"/>
      <c r="I1" s="55"/>
      <c r="J1" s="55"/>
    </row>
    <row r="2" customFormat="false" ht="18.75" hidden="false" customHeight="false" outlineLevel="0" collapsed="false">
      <c r="A2" s="56" t="s">
        <v>156</v>
      </c>
      <c r="B2" s="57"/>
      <c r="C2" s="58"/>
      <c r="D2" s="58"/>
      <c r="E2" s="58"/>
      <c r="F2" s="58"/>
      <c r="G2" s="59"/>
      <c r="H2" s="59"/>
      <c r="I2" s="59"/>
      <c r="J2" s="60"/>
    </row>
    <row r="3" customFormat="false" ht="12.75" hidden="false" customHeight="false" outlineLevel="0" collapsed="false">
      <c r="A3" s="61"/>
      <c r="B3" s="62"/>
      <c r="C3" s="63"/>
      <c r="D3" s="63"/>
      <c r="E3" s="63"/>
      <c r="F3" s="62"/>
      <c r="G3" s="62"/>
      <c r="H3" s="62"/>
      <c r="I3" s="62"/>
      <c r="J3" s="64"/>
    </row>
    <row r="4" customFormat="false" ht="15" hidden="false" customHeight="false" outlineLevel="0" collapsed="false">
      <c r="A4" s="65" t="s">
        <v>157</v>
      </c>
      <c r="B4" s="65"/>
      <c r="C4" s="65"/>
      <c r="D4" s="65"/>
      <c r="E4" s="63"/>
      <c r="F4" s="66" t="s">
        <v>158</v>
      </c>
      <c r="G4" s="66"/>
      <c r="H4" s="66"/>
      <c r="I4" s="67"/>
      <c r="J4" s="68"/>
    </row>
    <row r="5" customFormat="false" ht="19.35" hidden="false" customHeight="true" outlineLevel="0" collapsed="false">
      <c r="A5" s="69" t="s">
        <v>159</v>
      </c>
      <c r="B5" s="69"/>
      <c r="C5" s="69"/>
      <c r="D5" s="69"/>
      <c r="E5" s="63"/>
      <c r="F5" s="70" t="s">
        <v>160</v>
      </c>
      <c r="G5" s="70"/>
      <c r="H5" s="70"/>
      <c r="I5" s="71"/>
      <c r="J5" s="72"/>
    </row>
    <row r="6" customFormat="false" ht="15.75" hidden="false" customHeight="false" outlineLevel="0" collapsed="false">
      <c r="A6" s="69"/>
      <c r="B6" s="69"/>
      <c r="C6" s="69"/>
      <c r="D6" s="69"/>
      <c r="E6" s="63"/>
      <c r="F6" s="73"/>
      <c r="G6" s="62"/>
      <c r="H6" s="62"/>
      <c r="I6" s="62"/>
      <c r="J6" s="64"/>
    </row>
    <row r="7" customFormat="false" ht="12.75" hidden="false" customHeight="false" outlineLevel="0" collapsed="false">
      <c r="A7" s="74" t="s">
        <v>161</v>
      </c>
      <c r="B7" s="75"/>
      <c r="C7" s="76"/>
      <c r="D7" s="77"/>
      <c r="E7" s="63"/>
      <c r="F7" s="78" t="s">
        <v>162</v>
      </c>
      <c r="G7" s="79"/>
      <c r="H7" s="79"/>
      <c r="I7" s="80"/>
      <c r="J7" s="81" t="s">
        <v>163</v>
      </c>
    </row>
    <row r="8" customFormat="false" ht="36.75" hidden="false" customHeight="true" outlineLevel="0" collapsed="false">
      <c r="A8" s="82" t="s">
        <v>164</v>
      </c>
      <c r="B8" s="82"/>
      <c r="C8" s="82"/>
      <c r="D8" s="82"/>
      <c r="E8" s="62"/>
      <c r="F8" s="83" t="s">
        <v>165</v>
      </c>
      <c r="G8" s="84"/>
      <c r="H8" s="84"/>
      <c r="I8" s="85"/>
      <c r="J8" s="86" t="n">
        <v>44501</v>
      </c>
    </row>
    <row r="9" customFormat="false" ht="12.75" hidden="false" customHeight="false" outlineLevel="0" collapsed="false">
      <c r="A9" s="87"/>
      <c r="B9" s="62"/>
      <c r="C9" s="63"/>
      <c r="D9" s="63"/>
      <c r="E9" s="63"/>
      <c r="F9" s="88" t="s">
        <v>166</v>
      </c>
      <c r="G9" s="89"/>
      <c r="H9" s="89"/>
      <c r="I9" s="85"/>
      <c r="J9" s="90"/>
    </row>
    <row r="10" customFormat="false" ht="12.75" hidden="false" customHeight="false" outlineLevel="0" collapsed="false">
      <c r="A10" s="91"/>
      <c r="B10" s="92"/>
      <c r="C10" s="93"/>
      <c r="D10" s="93"/>
      <c r="E10" s="63"/>
      <c r="F10" s="62"/>
      <c r="G10" s="62"/>
      <c r="H10" s="62"/>
      <c r="I10" s="62"/>
      <c r="J10" s="64"/>
    </row>
    <row r="11" customFormat="false" ht="15.75" hidden="false" customHeight="false" outlineLevel="0" collapsed="false">
      <c r="A11" s="94" t="s">
        <v>2</v>
      </c>
      <c r="B11" s="95" t="s">
        <v>167</v>
      </c>
      <c r="C11" s="94" t="s">
        <v>168</v>
      </c>
      <c r="D11" s="96" t="s">
        <v>169</v>
      </c>
      <c r="E11" s="96"/>
      <c r="F11" s="96" t="s">
        <v>170</v>
      </c>
      <c r="G11" s="96"/>
      <c r="H11" s="96" t="s">
        <v>171</v>
      </c>
      <c r="I11" s="96"/>
      <c r="J11" s="97"/>
    </row>
    <row r="12" customFormat="false" ht="15.75" hidden="false" customHeight="false" outlineLevel="0" collapsed="false">
      <c r="A12" s="94"/>
      <c r="B12" s="95"/>
      <c r="C12" s="95"/>
      <c r="D12" s="98" t="s">
        <v>172</v>
      </c>
      <c r="E12" s="98"/>
      <c r="F12" s="98" t="s">
        <v>173</v>
      </c>
      <c r="G12" s="98"/>
      <c r="H12" s="98" t="s">
        <v>173</v>
      </c>
      <c r="I12" s="98"/>
      <c r="J12" s="99" t="s">
        <v>17</v>
      </c>
    </row>
    <row r="13" customFormat="false" ht="38.25" hidden="false" customHeight="false" outlineLevel="0" collapsed="false">
      <c r="A13" s="94"/>
      <c r="B13" s="95"/>
      <c r="C13" s="95"/>
      <c r="D13" s="100" t="s">
        <v>174</v>
      </c>
      <c r="E13" s="100" t="s">
        <v>175</v>
      </c>
      <c r="F13" s="100" t="s">
        <v>176</v>
      </c>
      <c r="G13" s="100" t="s">
        <v>177</v>
      </c>
      <c r="H13" s="100" t="s">
        <v>178</v>
      </c>
      <c r="I13" s="100" t="s">
        <v>177</v>
      </c>
      <c r="J13" s="101"/>
    </row>
    <row r="14" customFormat="false" ht="15" hidden="false" customHeight="false" outlineLevel="0" collapsed="false">
      <c r="A14" s="102" t="n">
        <v>1</v>
      </c>
      <c r="B14" s="103" t="s">
        <v>179</v>
      </c>
      <c r="C14" s="104" t="s">
        <v>15</v>
      </c>
      <c r="D14" s="105" t="n">
        <f aca="false">'PLANILHA ORÇAMENTÁRIA'!F14</f>
        <v>6</v>
      </c>
      <c r="E14" s="105"/>
      <c r="F14" s="105"/>
      <c r="G14" s="105"/>
      <c r="H14" s="106"/>
      <c r="I14" s="106"/>
      <c r="J14" s="105" t="n">
        <f aca="false">SUBTOTAL(9,D14:I14)</f>
        <v>6</v>
      </c>
    </row>
    <row r="15" customFormat="false" ht="15" hidden="false" customHeight="false" outlineLevel="0" collapsed="false">
      <c r="A15" s="102"/>
      <c r="B15" s="103"/>
      <c r="C15" s="104" t="s">
        <v>180</v>
      </c>
      <c r="D15" s="105" t="n">
        <f aca="false">'PLANILHA ORÇAMENTÁRIA'!I14</f>
        <v>1206.48</v>
      </c>
      <c r="E15" s="105"/>
      <c r="F15" s="105"/>
      <c r="G15" s="105"/>
      <c r="H15" s="106"/>
      <c r="I15" s="106"/>
      <c r="J15" s="105" t="n">
        <f aca="false">SUBTOTAL(9,D15:I15)</f>
        <v>1206.48</v>
      </c>
    </row>
    <row r="16" customFormat="false" ht="15" hidden="false" customHeight="false" outlineLevel="0" collapsed="false">
      <c r="A16" s="102" t="n">
        <v>2</v>
      </c>
      <c r="B16" s="103" t="s">
        <v>181</v>
      </c>
      <c r="C16" s="104" t="s">
        <v>182</v>
      </c>
      <c r="D16" s="105" t="n">
        <v>129</v>
      </c>
      <c r="E16" s="105"/>
      <c r="F16" s="105"/>
      <c r="G16" s="105"/>
      <c r="H16" s="106"/>
      <c r="I16" s="106"/>
      <c r="J16" s="105" t="n">
        <f aca="false">SUBTOTAL(9,D16:I16)</f>
        <v>129</v>
      </c>
    </row>
    <row r="17" customFormat="false" ht="15" hidden="false" customHeight="false" outlineLevel="0" collapsed="false">
      <c r="A17" s="102"/>
      <c r="B17" s="103"/>
      <c r="C17" s="104" t="s">
        <v>180</v>
      </c>
      <c r="D17" s="105" t="n">
        <v>183038.81</v>
      </c>
      <c r="E17" s="105"/>
      <c r="F17" s="105"/>
      <c r="G17" s="105"/>
      <c r="H17" s="106"/>
      <c r="I17" s="106"/>
      <c r="J17" s="105" t="n">
        <f aca="false">SUBTOTAL(9,D17:I17)</f>
        <v>183038.81</v>
      </c>
    </row>
    <row r="18" customFormat="false" ht="15.75" hidden="false" customHeight="false" outlineLevel="0" collapsed="false">
      <c r="A18" s="107"/>
      <c r="B18" s="108"/>
      <c r="C18" s="109"/>
      <c r="D18" s="110"/>
      <c r="E18" s="110"/>
      <c r="F18" s="110"/>
      <c r="G18" s="110"/>
      <c r="H18" s="111"/>
      <c r="I18" s="111"/>
      <c r="J18" s="110"/>
    </row>
    <row r="19" customFormat="false" ht="15.75" hidden="false" customHeight="false" outlineLevel="0" collapsed="false">
      <c r="A19" s="112" t="s">
        <v>183</v>
      </c>
      <c r="B19" s="112"/>
      <c r="C19" s="113"/>
      <c r="D19" s="114" t="n">
        <v>150000</v>
      </c>
      <c r="E19" s="114"/>
      <c r="F19" s="114"/>
      <c r="G19" s="114"/>
      <c r="H19" s="115"/>
      <c r="I19" s="115"/>
      <c r="J19" s="114" t="n">
        <f aca="false">SUBTOTAL(9,D19:I19)</f>
        <v>150000</v>
      </c>
    </row>
    <row r="20" customFormat="false" ht="15.75" hidden="false" customHeight="false" outlineLevel="0" collapsed="false">
      <c r="A20" s="112" t="s">
        <v>184</v>
      </c>
      <c r="B20" s="112"/>
      <c r="C20" s="113"/>
      <c r="D20" s="114" t="n">
        <f aca="false">D21-D19</f>
        <v>34245.29</v>
      </c>
      <c r="E20" s="114"/>
      <c r="F20" s="114"/>
      <c r="G20" s="114"/>
      <c r="H20" s="106"/>
      <c r="I20" s="106"/>
      <c r="J20" s="114" t="n">
        <f aca="false">J21-J19</f>
        <v>34245.29</v>
      </c>
    </row>
    <row r="21" customFormat="false" ht="15.75" hidden="false" customHeight="false" outlineLevel="0" collapsed="false">
      <c r="A21" s="112" t="s">
        <v>185</v>
      </c>
      <c r="B21" s="112"/>
      <c r="C21" s="113"/>
      <c r="D21" s="114" t="n">
        <f aca="false">SUM(D15+D17)</f>
        <v>184245.29</v>
      </c>
      <c r="E21" s="114"/>
      <c r="F21" s="114" t="n">
        <f aca="false">SUBTOTAL(9,F19:G20)</f>
        <v>0</v>
      </c>
      <c r="G21" s="114"/>
      <c r="H21" s="115"/>
      <c r="I21" s="115"/>
      <c r="J21" s="114" t="n">
        <f aca="false">J15+J17</f>
        <v>184245.29</v>
      </c>
    </row>
    <row r="22" customFormat="false" ht="2.25" hidden="false" customHeight="true" outlineLevel="0" collapsed="false">
      <c r="A22" s="116"/>
      <c r="B22" s="117"/>
      <c r="C22" s="118"/>
      <c r="D22" s="119"/>
      <c r="E22" s="119"/>
      <c r="F22" s="119"/>
      <c r="G22" s="119"/>
      <c r="H22" s="120"/>
      <c r="I22" s="120"/>
      <c r="J22" s="121"/>
    </row>
    <row r="23" customFormat="false" ht="18" hidden="false" customHeight="false" outlineLevel="0" collapsed="false">
      <c r="A23" s="122" t="s">
        <v>186</v>
      </c>
      <c r="B23" s="122"/>
      <c r="C23" s="123"/>
      <c r="D23" s="123"/>
      <c r="E23" s="123"/>
      <c r="F23" s="124"/>
      <c r="G23" s="12"/>
      <c r="H23" s="125"/>
      <c r="I23" s="125"/>
      <c r="J23" s="126"/>
    </row>
    <row r="24" customFormat="false" ht="15.75" hidden="false" customHeight="false" outlineLevel="0" collapsed="false">
      <c r="A24" s="122" t="s">
        <v>187</v>
      </c>
      <c r="B24" s="127"/>
      <c r="C24" s="128"/>
      <c r="D24" s="129"/>
      <c r="E24" s="130"/>
      <c r="F24" s="130"/>
      <c r="G24" s="128"/>
      <c r="H24" s="131"/>
      <c r="I24" s="130"/>
      <c r="J24" s="132"/>
    </row>
    <row r="25" customFormat="false" ht="15.75" hidden="false" customHeight="false" outlineLevel="0" collapsed="false">
      <c r="A25" s="133" t="s">
        <v>188</v>
      </c>
      <c r="B25" s="134"/>
      <c r="C25" s="33"/>
      <c r="D25" s="135"/>
      <c r="E25" s="33"/>
      <c r="F25" s="33"/>
      <c r="G25" s="33"/>
      <c r="H25" s="131"/>
      <c r="I25" s="33"/>
      <c r="J25" s="136"/>
    </row>
    <row r="26" customFormat="false" ht="2.25" hidden="false" customHeight="true" outlineLevel="0" collapsed="false">
      <c r="A26" s="137"/>
      <c r="B26" s="138"/>
      <c r="C26" s="139"/>
      <c r="D26" s="139"/>
      <c r="E26" s="140"/>
      <c r="F26" s="141"/>
      <c r="G26" s="142"/>
      <c r="H26" s="138"/>
      <c r="I26" s="141"/>
      <c r="J26" s="143"/>
    </row>
  </sheetData>
  <mergeCells count="44">
    <mergeCell ref="A1:J1"/>
    <mergeCell ref="A4:D4"/>
    <mergeCell ref="F4:H4"/>
    <mergeCell ref="A5:D6"/>
    <mergeCell ref="F5:H5"/>
    <mergeCell ref="A8:D8"/>
    <mergeCell ref="A11:A13"/>
    <mergeCell ref="B11:B13"/>
    <mergeCell ref="C11:C13"/>
    <mergeCell ref="D11:E11"/>
    <mergeCell ref="F11:G11"/>
    <mergeCell ref="H11:I11"/>
    <mergeCell ref="D12:E12"/>
    <mergeCell ref="F12:G12"/>
    <mergeCell ref="H12:I12"/>
    <mergeCell ref="A14:A15"/>
    <mergeCell ref="B14:B15"/>
    <mergeCell ref="D14:E14"/>
    <mergeCell ref="F14:G14"/>
    <mergeCell ref="H14:I14"/>
    <mergeCell ref="D15:E15"/>
    <mergeCell ref="F15:G15"/>
    <mergeCell ref="H15:I15"/>
    <mergeCell ref="A16:A17"/>
    <mergeCell ref="B16:B17"/>
    <mergeCell ref="D16:E16"/>
    <mergeCell ref="F16:G16"/>
    <mergeCell ref="H16:I16"/>
    <mergeCell ref="D17:E17"/>
    <mergeCell ref="F17:G17"/>
    <mergeCell ref="H17:I17"/>
    <mergeCell ref="D18:E18"/>
    <mergeCell ref="F18:G18"/>
    <mergeCell ref="H18:I18"/>
    <mergeCell ref="D19:E19"/>
    <mergeCell ref="F19:G19"/>
    <mergeCell ref="H19:I19"/>
    <mergeCell ref="D20:E20"/>
    <mergeCell ref="F20:G20"/>
    <mergeCell ref="H20:I20"/>
    <mergeCell ref="D21:E21"/>
    <mergeCell ref="F21:G21"/>
    <mergeCell ref="H21:I21"/>
    <mergeCell ref="A23:B23"/>
  </mergeCells>
  <printOptions headings="false" gridLines="false" gridLinesSet="true" horizontalCentered="false" verticalCentered="false"/>
  <pageMargins left="0.590277777777778" right="0.39375" top="0.865972222222222" bottom="0.865972222222222" header="0.511805555555555" footer="0.511805555555555"/>
  <pageSetup paperSize="9" scale="7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49"/>
  <sheetViews>
    <sheetView showFormulas="false" showGridLines="true" showRowColHeaders="true" showZeros="false" rightToLeft="false" tabSelected="false" showOutlineSymbols="true" defaultGridColor="true" view="pageBreakPreview" topLeftCell="A10" colorId="64" zoomScale="100" zoomScaleNormal="40" zoomScalePageLayoutView="100" workbookViewId="0">
      <selection pane="topLeft" activeCell="O38" activeCellId="0" sqref="O38"/>
    </sheetView>
  </sheetViews>
  <sheetFormatPr defaultColWidth="8.72265625" defaultRowHeight="12.75" zeroHeight="false" outlineLevelRow="0" outlineLevelCol="0"/>
  <cols>
    <col collapsed="false" customWidth="true" hidden="false" outlineLevel="0" max="1" min="1" style="0" width="24.71"/>
    <col collapsed="false" customWidth="true" hidden="false" outlineLevel="0" max="5" min="5" style="0" width="56.28"/>
    <col collapsed="false" customWidth="true" hidden="false" outlineLevel="0" max="6" min="6" style="0" width="21.14"/>
    <col collapsed="false" customWidth="true" hidden="false" outlineLevel="0" max="7" min="7" style="0" width="13.43"/>
    <col collapsed="false" customWidth="true" hidden="false" outlineLevel="0" max="8" min="8" style="0" width="21.14"/>
    <col collapsed="false" customWidth="true" hidden="false" outlineLevel="0" max="9" min="9" style="0" width="11.99"/>
    <col collapsed="false" customWidth="true" hidden="false" outlineLevel="0" max="10" min="10" style="0" width="20.42"/>
    <col collapsed="false" customWidth="true" hidden="false" outlineLevel="0" max="11" min="11" style="0" width="11.99"/>
    <col collapsed="false" customWidth="true" hidden="false" outlineLevel="0" max="12" min="12" style="0" width="19.85"/>
    <col collapsed="false" customWidth="true" hidden="false" outlineLevel="0" max="13" min="13" style="0" width="11.57"/>
    <col collapsed="false" customWidth="true" hidden="false" outlineLevel="0" max="14" min="14" style="0" width="20.42"/>
    <col collapsed="false" customWidth="true" hidden="false" outlineLevel="0" max="15" min="15" style="0" width="13.01"/>
    <col collapsed="false" customWidth="true" hidden="false" outlineLevel="0" max="16" min="16" style="0" width="16.86"/>
  </cols>
  <sheetData>
    <row r="1" customFormat="false" ht="18" hidden="false" customHeight="false" outlineLevel="0" collapsed="false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</row>
    <row r="2" customFormat="false" ht="18" hidden="false" customHeight="false" outlineLevel="0" collapsed="false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</row>
    <row r="3" customFormat="false" ht="18" hidden="false" customHeight="false" outlineLevel="0" collapsed="false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</row>
    <row r="4" customFormat="false" ht="18" hidden="false" customHeight="false" outlineLevel="0" collapsed="false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</row>
    <row r="5" customFormat="false" ht="16.5" hidden="false" customHeight="false" outlineLevel="0" collapsed="false">
      <c r="A5" s="145" t="s">
        <v>189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</row>
    <row r="6" customFormat="false" ht="29.85" hidden="false" customHeight="true" outlineLevel="0" collapsed="false">
      <c r="A6" s="146" t="s">
        <v>190</v>
      </c>
      <c r="B6" s="146"/>
      <c r="C6" s="146"/>
      <c r="D6" s="146"/>
      <c r="E6" s="146"/>
      <c r="F6" s="146"/>
      <c r="G6" s="147" t="s">
        <v>191</v>
      </c>
      <c r="H6" s="147"/>
      <c r="I6" s="147"/>
      <c r="J6" s="147"/>
      <c r="K6" s="147"/>
      <c r="L6" s="147"/>
      <c r="M6" s="147"/>
      <c r="N6" s="147"/>
      <c r="O6" s="147"/>
      <c r="P6" s="147"/>
    </row>
    <row r="7" customFormat="false" ht="49.35" hidden="false" customHeight="true" outlineLevel="0" collapsed="false">
      <c r="A7" s="148" t="s">
        <v>192</v>
      </c>
      <c r="B7" s="148"/>
      <c r="C7" s="148"/>
      <c r="D7" s="148"/>
      <c r="E7" s="148"/>
      <c r="F7" s="148"/>
      <c r="G7" s="147"/>
      <c r="H7" s="147"/>
      <c r="I7" s="147"/>
      <c r="J7" s="147"/>
      <c r="K7" s="147"/>
      <c r="L7" s="147"/>
      <c r="M7" s="147"/>
      <c r="N7" s="147"/>
      <c r="O7" s="147"/>
      <c r="P7" s="147"/>
    </row>
    <row r="8" customFormat="false" ht="25.35" hidden="false" customHeight="true" outlineLevel="0" collapsed="false">
      <c r="A8" s="149" t="s">
        <v>193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</row>
    <row r="9" customFormat="false" ht="16.5" hidden="false" customHeight="false" outlineLevel="0" collapsed="false">
      <c r="A9" s="150"/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</row>
    <row r="10" customFormat="false" ht="12.75" hidden="false" customHeight="true" outlineLevel="0" collapsed="false">
      <c r="A10" s="151" t="s">
        <v>2</v>
      </c>
      <c r="B10" s="151" t="s">
        <v>4</v>
      </c>
      <c r="C10" s="151"/>
      <c r="D10" s="151"/>
      <c r="E10" s="151"/>
      <c r="F10" s="151" t="s">
        <v>194</v>
      </c>
      <c r="G10" s="151"/>
      <c r="H10" s="151" t="s">
        <v>195</v>
      </c>
      <c r="I10" s="151"/>
      <c r="J10" s="151" t="s">
        <v>196</v>
      </c>
      <c r="K10" s="151"/>
      <c r="L10" s="151" t="s">
        <v>197</v>
      </c>
      <c r="M10" s="151"/>
      <c r="N10" s="151" t="s">
        <v>198</v>
      </c>
      <c r="O10" s="151"/>
      <c r="P10" s="152" t="s">
        <v>199</v>
      </c>
    </row>
    <row r="11" customFormat="false" ht="12.75" hidden="false" customHeight="false" outlineLevel="0" collapsed="false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2"/>
    </row>
    <row r="12" customFormat="false" ht="16.5" hidden="false" customHeight="false" outlineLevel="0" collapsed="false">
      <c r="A12" s="151"/>
      <c r="B12" s="151"/>
      <c r="C12" s="151"/>
      <c r="D12" s="151"/>
      <c r="E12" s="151"/>
      <c r="F12" s="153" t="s">
        <v>200</v>
      </c>
      <c r="G12" s="153" t="s">
        <v>201</v>
      </c>
      <c r="H12" s="153" t="s">
        <v>200</v>
      </c>
      <c r="I12" s="153" t="s">
        <v>201</v>
      </c>
      <c r="J12" s="153" t="s">
        <v>200</v>
      </c>
      <c r="K12" s="153" t="s">
        <v>201</v>
      </c>
      <c r="L12" s="153" t="s">
        <v>200</v>
      </c>
      <c r="M12" s="153" t="s">
        <v>201</v>
      </c>
      <c r="N12" s="153" t="s">
        <v>200</v>
      </c>
      <c r="O12" s="153" t="s">
        <v>201</v>
      </c>
      <c r="P12" s="152"/>
    </row>
    <row r="13" customFormat="false" ht="20.1" hidden="false" customHeight="true" outlineLevel="0" collapsed="false">
      <c r="A13" s="154" t="n">
        <v>1</v>
      </c>
      <c r="B13" s="155" t="s">
        <v>10</v>
      </c>
      <c r="C13" s="155"/>
      <c r="D13" s="155"/>
      <c r="E13" s="155"/>
      <c r="F13" s="156" t="n">
        <f aca="false">'PLANILHA ORÇAMENTÁRIA'!I13</f>
        <v>1206.48</v>
      </c>
      <c r="G13" s="157" t="n">
        <f aca="false">F13/F39</f>
        <v>0.0063797229636713</v>
      </c>
      <c r="H13" s="156" t="n">
        <f aca="false">F13</f>
        <v>1206.48</v>
      </c>
      <c r="I13" s="157" t="n">
        <v>1</v>
      </c>
      <c r="J13" s="158"/>
      <c r="K13" s="159"/>
      <c r="L13" s="158"/>
      <c r="M13" s="157"/>
      <c r="N13" s="156"/>
      <c r="O13" s="156"/>
      <c r="P13" s="156" t="n">
        <f aca="false">H13+J13+L13+N13</f>
        <v>1206.48</v>
      </c>
    </row>
    <row r="14" customFormat="false" ht="20.1" hidden="false" customHeight="true" outlineLevel="0" collapsed="false">
      <c r="A14" s="154" t="n">
        <v>2</v>
      </c>
      <c r="B14" s="155" t="str">
        <f aca="false">'PLANILHA ORÇAMENTÁRIA'!D16</f>
        <v>RUA THEOBALDO GOMES RIBEIRO</v>
      </c>
      <c r="C14" s="155"/>
      <c r="D14" s="155"/>
      <c r="E14" s="155"/>
      <c r="F14" s="156" t="n">
        <f aca="false">'PLANILHA ORÇAMENTÁRIA'!I16</f>
        <v>9505.23</v>
      </c>
      <c r="G14" s="157" t="n">
        <f aca="false">F14/F39</f>
        <v>0.0502625274401377</v>
      </c>
      <c r="H14" s="156" t="n">
        <f aca="false">F14</f>
        <v>9505.23</v>
      </c>
      <c r="I14" s="157" t="n">
        <v>1</v>
      </c>
      <c r="J14" s="158"/>
      <c r="K14" s="159"/>
      <c r="L14" s="158"/>
      <c r="M14" s="157"/>
      <c r="N14" s="156"/>
      <c r="O14" s="156"/>
      <c r="P14" s="156" t="n">
        <f aca="false">H14+J14+L14+N14</f>
        <v>9505.23</v>
      </c>
    </row>
    <row r="15" customFormat="false" ht="20.1" hidden="false" customHeight="true" outlineLevel="0" collapsed="false">
      <c r="A15" s="154" t="n">
        <v>3</v>
      </c>
      <c r="B15" s="155" t="str">
        <f aca="false">'PLANILHA ORÇAMENTÁRIA'!D20</f>
        <v>RUA JOSÉ ANTONIO DA SILVA</v>
      </c>
      <c r="C15" s="155"/>
      <c r="D15" s="155"/>
      <c r="E15" s="155"/>
      <c r="F15" s="156" t="n">
        <f aca="false">'PLANILHA ORÇAMENTÁRIA'!I20</f>
        <v>2715.78</v>
      </c>
      <c r="G15" s="157" t="n">
        <f aca="false">F15/F39</f>
        <v>0.0143607221257536</v>
      </c>
      <c r="H15" s="156" t="n">
        <f aca="false">'PLANILHA ORÇAMENTÁRIA'!I20</f>
        <v>2715.78</v>
      </c>
      <c r="I15" s="157" t="n">
        <v>1</v>
      </c>
      <c r="J15" s="158"/>
      <c r="K15" s="159"/>
      <c r="L15" s="158"/>
      <c r="M15" s="157"/>
      <c r="N15" s="156"/>
      <c r="O15" s="156"/>
      <c r="P15" s="156" t="n">
        <f aca="false">H15+J15+L15+N15</f>
        <v>2715.78</v>
      </c>
    </row>
    <row r="16" customFormat="false" ht="20.1" hidden="false" customHeight="true" outlineLevel="0" collapsed="false">
      <c r="A16" s="154" t="n">
        <v>4</v>
      </c>
      <c r="B16" s="155" t="str">
        <f aca="false">'PLANILHA ORÇAMENTÁRIA'!D24</f>
        <v>RUA PEDRO DE PAULA RODRIGUES</v>
      </c>
      <c r="C16" s="155"/>
      <c r="D16" s="155"/>
      <c r="E16" s="155"/>
      <c r="F16" s="156" t="n">
        <f aca="false">'PLANILHA ORÇAMENTÁRIA'!I24</f>
        <v>5431.56</v>
      </c>
      <c r="G16" s="157" t="n">
        <f aca="false">F16/F39</f>
        <v>0.0287214442515073</v>
      </c>
      <c r="H16" s="156" t="n">
        <f aca="false">'PLANILHA ORÇAMENTÁRIA'!I24</f>
        <v>5431.56</v>
      </c>
      <c r="I16" s="157" t="n">
        <v>1</v>
      </c>
      <c r="J16" s="158"/>
      <c r="K16" s="159"/>
      <c r="L16" s="158"/>
      <c r="M16" s="157"/>
      <c r="N16" s="156"/>
      <c r="O16" s="156"/>
      <c r="P16" s="156" t="n">
        <f aca="false">H16+J16+L16+N16</f>
        <v>5431.56</v>
      </c>
    </row>
    <row r="17" customFormat="false" ht="20.1" hidden="false" customHeight="true" outlineLevel="0" collapsed="false">
      <c r="A17" s="154" t="n">
        <v>5</v>
      </c>
      <c r="B17" s="155" t="str">
        <f aca="false">'PLANILHA ORÇAMENTÁRIA'!D28</f>
        <v>RUA ANA DO AMOR DIVINO</v>
      </c>
      <c r="C17" s="155"/>
      <c r="D17" s="155"/>
      <c r="E17" s="155"/>
      <c r="F17" s="156" t="n">
        <f aca="false">'PLANILHA ORÇAMENTÁRIA'!I28</f>
        <v>4073.67</v>
      </c>
      <c r="G17" s="157" t="n">
        <f aca="false">F17/F39</f>
        <v>0.0215410831886305</v>
      </c>
      <c r="H17" s="156" t="n">
        <f aca="false">'PLANILHA ORÇAMENTÁRIA'!I28</f>
        <v>4073.67</v>
      </c>
      <c r="I17" s="157" t="n">
        <v>1</v>
      </c>
      <c r="J17" s="158"/>
      <c r="K17" s="159"/>
      <c r="L17" s="158"/>
      <c r="M17" s="157"/>
      <c r="N17" s="156"/>
      <c r="O17" s="156"/>
      <c r="P17" s="156" t="n">
        <f aca="false">H17+J17+L17+N17</f>
        <v>4073.67</v>
      </c>
    </row>
    <row r="18" customFormat="false" ht="20.1" hidden="false" customHeight="true" outlineLevel="0" collapsed="false">
      <c r="A18" s="154" t="n">
        <v>6</v>
      </c>
      <c r="B18" s="155" t="str">
        <f aca="false">'PLANILHA ORÇAMENTÁRIA'!D32</f>
        <v>RUA MANOEL NUNES VIEIRA</v>
      </c>
      <c r="C18" s="155"/>
      <c r="D18" s="155"/>
      <c r="E18" s="155"/>
      <c r="F18" s="156" t="n">
        <f aca="false">'PLANILHA ORÇAMENTÁRIA'!I32</f>
        <v>2715.78</v>
      </c>
      <c r="G18" s="157" t="n">
        <f aca="false">F18/F39</f>
        <v>0.0143607221257536</v>
      </c>
      <c r="H18" s="156" t="n">
        <f aca="false">'PLANILHA ORÇAMENTÁRIA'!I32</f>
        <v>2715.78</v>
      </c>
      <c r="I18" s="157" t="n">
        <v>1</v>
      </c>
      <c r="J18" s="160"/>
      <c r="K18" s="157"/>
      <c r="L18" s="158"/>
      <c r="M18" s="157"/>
      <c r="N18" s="156"/>
      <c r="O18" s="156"/>
      <c r="P18" s="156" t="n">
        <f aca="false">H18+J18+L18+N18</f>
        <v>2715.78</v>
      </c>
    </row>
    <row r="19" customFormat="false" ht="20.1" hidden="false" customHeight="true" outlineLevel="0" collapsed="false">
      <c r="A19" s="154" t="n">
        <v>7</v>
      </c>
      <c r="B19" s="155" t="str">
        <f aca="false">'PLANILHA ORÇAMENTÁRIA'!D36</f>
        <v>RUA BENEDITO DE OLIVEIRA ROSA FILHO</v>
      </c>
      <c r="C19" s="155"/>
      <c r="D19" s="155"/>
      <c r="E19" s="155"/>
      <c r="F19" s="156" t="n">
        <f aca="false">'PLANILHA ORÇAMENTÁRIA'!I36</f>
        <v>8147.34</v>
      </c>
      <c r="G19" s="157" t="n">
        <f aca="false">F19/F39</f>
        <v>0.0430821663772609</v>
      </c>
      <c r="H19" s="156"/>
      <c r="I19" s="157"/>
      <c r="J19" s="160" t="n">
        <f aca="false">'PLANILHA ORÇAMENTÁRIA'!I36</f>
        <v>8147.34</v>
      </c>
      <c r="K19" s="157" t="n">
        <v>1</v>
      </c>
      <c r="L19" s="158"/>
      <c r="M19" s="157"/>
      <c r="N19" s="156"/>
      <c r="O19" s="156"/>
      <c r="P19" s="156" t="n">
        <f aca="false">H19+J19+L19+N19</f>
        <v>8147.34</v>
      </c>
    </row>
    <row r="20" customFormat="false" ht="20.1" hidden="false" customHeight="true" outlineLevel="0" collapsed="false">
      <c r="A20" s="154" t="n">
        <v>8</v>
      </c>
      <c r="B20" s="155" t="str">
        <f aca="false">'PLANILHA ORÇAMENTÁRIA'!D41</f>
        <v>RUA JOÃO PEDRO CORRÊA</v>
      </c>
      <c r="C20" s="155"/>
      <c r="D20" s="155"/>
      <c r="E20" s="155"/>
      <c r="F20" s="156" t="n">
        <f aca="false">'PLANILHA ORÇAMENTÁRIA'!I41</f>
        <v>20124</v>
      </c>
      <c r="G20" s="157" t="n">
        <f aca="false">F20/F39</f>
        <v>0.106413322161098</v>
      </c>
      <c r="H20" s="156"/>
      <c r="I20" s="157"/>
      <c r="J20" s="160" t="n">
        <f aca="false">'PLANILHA ORÇAMENTÁRIA'!I41</f>
        <v>20124</v>
      </c>
      <c r="K20" s="157" t="n">
        <v>1</v>
      </c>
      <c r="L20" s="158"/>
      <c r="M20" s="157"/>
      <c r="N20" s="156"/>
      <c r="O20" s="156"/>
      <c r="P20" s="156" t="n">
        <f aca="false">H20+J20+L20+N20</f>
        <v>20124</v>
      </c>
    </row>
    <row r="21" customFormat="false" ht="20.1" hidden="false" customHeight="true" outlineLevel="0" collapsed="false">
      <c r="A21" s="154" t="n">
        <v>9</v>
      </c>
      <c r="B21" s="161" t="str">
        <f aca="false">'PLANILHA ORÇAMENTÁRIA'!D46</f>
        <v>RUA GABRIEL RIBEIRO DE PAIVA</v>
      </c>
      <c r="C21" s="161"/>
      <c r="D21" s="161"/>
      <c r="E21" s="161"/>
      <c r="F21" s="156" t="n">
        <f aca="false">'PLANILHA ORÇAMENTÁRIA'!I46</f>
        <v>18576</v>
      </c>
      <c r="G21" s="157" t="n">
        <f aca="false">F21/F39</f>
        <v>0.0982276819948595</v>
      </c>
      <c r="H21" s="160"/>
      <c r="I21" s="157"/>
      <c r="J21" s="160" t="n">
        <f aca="false">'PLANILHA ORÇAMENTÁRIA'!I46</f>
        <v>18576</v>
      </c>
      <c r="K21" s="157" t="n">
        <v>1</v>
      </c>
      <c r="L21" s="158"/>
      <c r="M21" s="157"/>
      <c r="N21" s="156"/>
      <c r="O21" s="156"/>
      <c r="P21" s="156" t="n">
        <f aca="false">H21+J21+L21+N21</f>
        <v>18576</v>
      </c>
    </row>
    <row r="22" customFormat="false" ht="20.1" hidden="false" customHeight="true" outlineLevel="0" collapsed="false">
      <c r="A22" s="154" t="n">
        <v>10</v>
      </c>
      <c r="B22" s="161" t="str">
        <f aca="false">'PLANILHA ORÇAMENTÁRIA'!D51</f>
        <v>RUA FRANCISCA ALVES NASCIMENTO</v>
      </c>
      <c r="C22" s="161"/>
      <c r="D22" s="161"/>
      <c r="E22" s="161"/>
      <c r="F22" s="156" t="n">
        <f aca="false">'PLANILHA ORÇAMENTÁRIA'!I51</f>
        <v>9288</v>
      </c>
      <c r="G22" s="157" t="n">
        <f aca="false">F22/F39</f>
        <v>0.0491138409974298</v>
      </c>
      <c r="H22" s="160"/>
      <c r="I22" s="157"/>
      <c r="J22" s="160" t="n">
        <f aca="false">'PLANILHA ORÇAMENTÁRIA'!I51</f>
        <v>9288</v>
      </c>
      <c r="K22" s="157" t="n">
        <v>1</v>
      </c>
      <c r="L22" s="158"/>
      <c r="M22" s="157"/>
      <c r="N22" s="156"/>
      <c r="O22" s="156"/>
      <c r="P22" s="156" t="n">
        <f aca="false">H22+J22+L22+N22</f>
        <v>9288</v>
      </c>
    </row>
    <row r="23" customFormat="false" ht="20.1" hidden="false" customHeight="true" outlineLevel="0" collapsed="false">
      <c r="A23" s="154" t="n">
        <v>11</v>
      </c>
      <c r="B23" s="155" t="str">
        <f aca="false">'PLANILHA ORÇAMENTÁRIA'!D56</f>
        <v>RUA JAMIR DE ALMEIDA BUENO</v>
      </c>
      <c r="C23" s="155"/>
      <c r="D23" s="155"/>
      <c r="E23" s="155"/>
      <c r="F23" s="156" t="n">
        <f aca="false">'PLANILHA ORÇAMENTÁRIA'!I56</f>
        <v>6192</v>
      </c>
      <c r="G23" s="157" t="n">
        <f aca="false">F23/F39</f>
        <v>0.0327425606649532</v>
      </c>
      <c r="H23" s="160"/>
      <c r="I23" s="157"/>
      <c r="J23" s="160" t="n">
        <f aca="false">'PLANILHA ORÇAMENTÁRIA'!I56</f>
        <v>6192</v>
      </c>
      <c r="K23" s="157" t="n">
        <v>1</v>
      </c>
      <c r="L23" s="158"/>
      <c r="M23" s="157"/>
      <c r="N23" s="156"/>
      <c r="O23" s="156"/>
      <c r="P23" s="156" t="n">
        <f aca="false">H23+J23+L23+N23</f>
        <v>6192</v>
      </c>
    </row>
    <row r="24" customFormat="false" ht="20.1" hidden="false" customHeight="true" outlineLevel="0" collapsed="false">
      <c r="A24" s="154" t="n">
        <v>12</v>
      </c>
      <c r="B24" s="155" t="str">
        <f aca="false">'PLANILHA ORÇAMENTÁRIA'!D61</f>
        <v>RUA OSWALDO NOGUEIRA PINTO</v>
      </c>
      <c r="C24" s="155"/>
      <c r="D24" s="155"/>
      <c r="E24" s="155"/>
      <c r="F24" s="156" t="n">
        <f aca="false">'PLANILHA ORÇAMENTÁRIA'!I61</f>
        <v>9288</v>
      </c>
      <c r="G24" s="157" t="n">
        <f aca="false">F24/F39</f>
        <v>0.0491138409974298</v>
      </c>
      <c r="H24" s="160"/>
      <c r="I24" s="157"/>
      <c r="J24" s="160" t="n">
        <f aca="false">'PLANILHA ORÇAMENTÁRIA'!I61</f>
        <v>9288</v>
      </c>
      <c r="K24" s="157" t="n">
        <v>1</v>
      </c>
      <c r="L24" s="160"/>
      <c r="M24" s="157"/>
      <c r="N24" s="156"/>
      <c r="O24" s="156"/>
      <c r="P24" s="156" t="n">
        <f aca="false">H24+J24+L24+N24</f>
        <v>9288</v>
      </c>
    </row>
    <row r="25" customFormat="false" ht="20.1" hidden="false" customHeight="true" outlineLevel="0" collapsed="false">
      <c r="A25" s="154" t="n">
        <v>13</v>
      </c>
      <c r="B25" s="161" t="str">
        <f aca="false">'PLANILHA ORÇAMENTÁRIA'!D66</f>
        <v>RUA FRANCISCO FERREIRA DOS SANTOS</v>
      </c>
      <c r="C25" s="161"/>
      <c r="D25" s="161"/>
      <c r="E25" s="161"/>
      <c r="F25" s="156" t="n">
        <f aca="false">'PLANILHA ORÇAMENTÁRIA'!I66</f>
        <v>13932</v>
      </c>
      <c r="G25" s="157" t="n">
        <f aca="false">F25/F39</f>
        <v>0.0736707614961446</v>
      </c>
      <c r="H25" s="160"/>
      <c r="I25" s="157"/>
      <c r="J25" s="158"/>
      <c r="K25" s="159"/>
      <c r="L25" s="160" t="n">
        <f aca="false">'PLANILHA ORÇAMENTÁRIA'!I66</f>
        <v>13932</v>
      </c>
      <c r="M25" s="157" t="n">
        <v>1</v>
      </c>
      <c r="N25" s="156"/>
      <c r="O25" s="156"/>
      <c r="P25" s="156" t="n">
        <f aca="false">H25+J25+L25+N25</f>
        <v>13932</v>
      </c>
    </row>
    <row r="26" customFormat="false" ht="20.1" hidden="false" customHeight="true" outlineLevel="0" collapsed="false">
      <c r="A26" s="154" t="n">
        <v>14</v>
      </c>
      <c r="B26" s="161" t="str">
        <f aca="false">'PLANILHA ORÇAMENTÁRIA'!D71</f>
        <v>RUA JOÃO FERREIRA DE CAMPOS</v>
      </c>
      <c r="C26" s="161"/>
      <c r="D26" s="161"/>
      <c r="E26" s="161"/>
      <c r="F26" s="156" t="n">
        <f aca="false">'PLANILHA ORÇAMENTÁRIA'!I71</f>
        <v>13932</v>
      </c>
      <c r="G26" s="157" t="n">
        <f aca="false">F26/F39</f>
        <v>0.0736707614961446</v>
      </c>
      <c r="H26" s="160"/>
      <c r="I26" s="157"/>
      <c r="J26" s="158"/>
      <c r="K26" s="159"/>
      <c r="L26" s="160" t="n">
        <f aca="false">'PLANILHA ORÇAMENTÁRIA'!I71</f>
        <v>13932</v>
      </c>
      <c r="M26" s="157" t="n">
        <v>1</v>
      </c>
      <c r="N26" s="156"/>
      <c r="O26" s="156"/>
      <c r="P26" s="156" t="n">
        <f aca="false">H26+J26+L26+N26</f>
        <v>13932</v>
      </c>
    </row>
    <row r="27" customFormat="false" ht="20.1" hidden="false" customHeight="true" outlineLevel="0" collapsed="false">
      <c r="A27" s="154" t="n">
        <v>15</v>
      </c>
      <c r="B27" s="161" t="str">
        <f aca="false">'PLANILHA ORÇAMENTÁRIA'!D76</f>
        <v>RUA JOÃO DOMINGUES DO NASCIMENTO</v>
      </c>
      <c r="C27" s="161"/>
      <c r="D27" s="161"/>
      <c r="E27" s="161"/>
      <c r="F27" s="156" t="n">
        <f aca="false">'PLANILHA ORÇAMENTÁRIA'!I76</f>
        <v>12384</v>
      </c>
      <c r="G27" s="157" t="n">
        <f aca="false">F27/F39</f>
        <v>0.0654851213299063</v>
      </c>
      <c r="H27" s="160"/>
      <c r="I27" s="157"/>
      <c r="J27" s="162"/>
      <c r="K27" s="159"/>
      <c r="L27" s="163" t="n">
        <f aca="false">'PLANILHA ORÇAMENTÁRIA'!I76</f>
        <v>12384</v>
      </c>
      <c r="M27" s="157" t="n">
        <v>1</v>
      </c>
      <c r="N27" s="156"/>
      <c r="O27" s="156"/>
      <c r="P27" s="156" t="n">
        <f aca="false">H27+J27+L27+N27</f>
        <v>12384</v>
      </c>
    </row>
    <row r="28" customFormat="false" ht="20.1" hidden="false" customHeight="true" outlineLevel="0" collapsed="false">
      <c r="A28" s="154" t="n">
        <v>16</v>
      </c>
      <c r="B28" s="161" t="str">
        <f aca="false">'PLANILHA ORÇAMENTÁRIA'!D82</f>
        <v>RUA DANIELLE DE CASSIA GÓES MURAT</v>
      </c>
      <c r="C28" s="161"/>
      <c r="D28" s="161"/>
      <c r="E28" s="161"/>
      <c r="F28" s="156" t="n">
        <f aca="false">'PLANILHA ORÇAMENTÁRIA'!I82</f>
        <v>5431.56</v>
      </c>
      <c r="G28" s="157" t="n">
        <f aca="false">F28/F39</f>
        <v>0.0287214442515073</v>
      </c>
      <c r="H28" s="163"/>
      <c r="I28" s="157"/>
      <c r="J28" s="162"/>
      <c r="K28" s="159"/>
      <c r="L28" s="163" t="n">
        <f aca="false">'PLANILHA ORÇAMENTÁRIA'!I82</f>
        <v>5431.56</v>
      </c>
      <c r="M28" s="157" t="n">
        <v>1</v>
      </c>
      <c r="N28" s="156"/>
      <c r="O28" s="156"/>
      <c r="P28" s="156" t="n">
        <f aca="false">H28+J28+L28+N28</f>
        <v>5431.56</v>
      </c>
    </row>
    <row r="29" customFormat="false" ht="20.1" hidden="false" customHeight="true" outlineLevel="0" collapsed="false">
      <c r="A29" s="154" t="n">
        <v>17</v>
      </c>
      <c r="B29" s="161" t="str">
        <f aca="false">'PLANILHA ORÇAMENTÁRIA'!D86</f>
        <v>RUA PEDRO NASARIO MACHADO</v>
      </c>
      <c r="C29" s="161"/>
      <c r="D29" s="161"/>
      <c r="E29" s="161"/>
      <c r="F29" s="156" t="n">
        <f aca="false">'PLANILHA ORÇAMENTÁRIA'!I86</f>
        <v>5431.56</v>
      </c>
      <c r="G29" s="157" t="n">
        <f aca="false">F29/F39</f>
        <v>0.0287214442515073</v>
      </c>
      <c r="H29" s="162"/>
      <c r="I29" s="157"/>
      <c r="J29" s="163"/>
      <c r="K29" s="159"/>
      <c r="L29" s="163" t="n">
        <f aca="false">'PLANILHA ORÇAMENTÁRIA'!I86</f>
        <v>5431.56</v>
      </c>
      <c r="M29" s="157" t="n">
        <v>1</v>
      </c>
      <c r="N29" s="156"/>
      <c r="O29" s="164"/>
      <c r="P29" s="156" t="n">
        <f aca="false">H29+J29+L29+N29</f>
        <v>5431.56</v>
      </c>
    </row>
    <row r="30" customFormat="false" ht="20.1" hidden="false" customHeight="true" outlineLevel="0" collapsed="false">
      <c r="A30" s="154" t="n">
        <v>18</v>
      </c>
      <c r="B30" s="161" t="str">
        <f aca="false">'PLANILHA ORÇAMENTÁRIA'!D90</f>
        <v>RUA CONCEIÇÃO TEIXEIRA DOS SANTOS</v>
      </c>
      <c r="C30" s="161"/>
      <c r="D30" s="161"/>
      <c r="E30" s="161"/>
      <c r="F30" s="156" t="n">
        <f aca="false">'PLANILHA ORÇAMENTÁRIA'!I90</f>
        <v>12221.01</v>
      </c>
      <c r="G30" s="157" t="n">
        <f aca="false">F30/F39</f>
        <v>0.0646232495658914</v>
      </c>
      <c r="H30" s="162"/>
      <c r="I30" s="157"/>
      <c r="J30" s="163"/>
      <c r="K30" s="159"/>
      <c r="L30" s="163" t="n">
        <f aca="false">'PLANILHA ORÇAMENTÁRIA'!I90</f>
        <v>12221.01</v>
      </c>
      <c r="M30" s="157" t="n">
        <v>1</v>
      </c>
      <c r="N30" s="156"/>
      <c r="O30" s="157"/>
      <c r="P30" s="156" t="n">
        <f aca="false">H30+J30+L30+N30</f>
        <v>12221.01</v>
      </c>
    </row>
    <row r="31" customFormat="false" ht="20.1" hidden="false" customHeight="true" outlineLevel="0" collapsed="false">
      <c r="A31" s="154" t="n">
        <v>19</v>
      </c>
      <c r="B31" s="161" t="str">
        <f aca="false">'PLANILHA ORÇAMENTÁRIA'!D94</f>
        <v>RUA HILARIO RODRIGUES DE PAULA</v>
      </c>
      <c r="C31" s="161"/>
      <c r="D31" s="161"/>
      <c r="E31" s="161"/>
      <c r="F31" s="156" t="n">
        <f aca="false">'PLANILHA ORÇAMENTÁRIA'!I94</f>
        <v>4073.67</v>
      </c>
      <c r="G31" s="157" t="n">
        <f aca="false">F31/F39</f>
        <v>0.0215410831886305</v>
      </c>
      <c r="H31" s="162"/>
      <c r="I31" s="157"/>
      <c r="J31" s="163"/>
      <c r="K31" s="159"/>
      <c r="L31" s="162"/>
      <c r="M31" s="157"/>
      <c r="N31" s="156" t="n">
        <f aca="false">'PLANILHA ORÇAMENTÁRIA'!I94</f>
        <v>4073.67</v>
      </c>
      <c r="O31" s="157" t="n">
        <v>1</v>
      </c>
      <c r="P31" s="156" t="n">
        <f aca="false">H31+J31+L31+N31</f>
        <v>4073.67</v>
      </c>
    </row>
    <row r="32" customFormat="false" ht="20.1" hidden="false" customHeight="true" outlineLevel="0" collapsed="false">
      <c r="A32" s="154" t="n">
        <v>20</v>
      </c>
      <c r="B32" s="161" t="str">
        <f aca="false">'PLANILHA ORÇAMENTÁRIA'!D98</f>
        <v>PRESBITERO ANTONIO DIAS DA SILVA</v>
      </c>
      <c r="C32" s="161"/>
      <c r="D32" s="161"/>
      <c r="E32" s="161"/>
      <c r="F32" s="156" t="n">
        <f aca="false">'PLANILHA ORÇAMENTÁRIA'!I98</f>
        <v>4073.67</v>
      </c>
      <c r="G32" s="157" t="n">
        <f aca="false">F32/F39</f>
        <v>0.0215410831886305</v>
      </c>
      <c r="H32" s="162"/>
      <c r="I32" s="157"/>
      <c r="J32" s="163"/>
      <c r="K32" s="159"/>
      <c r="L32" s="162"/>
      <c r="M32" s="157"/>
      <c r="N32" s="156" t="n">
        <f aca="false">'PLANILHA ORÇAMENTÁRIA'!I98</f>
        <v>4073.67</v>
      </c>
      <c r="O32" s="157" t="n">
        <v>1</v>
      </c>
      <c r="P32" s="156" t="n">
        <f aca="false">H32+J32+L32+N32</f>
        <v>4073.67</v>
      </c>
    </row>
    <row r="33" customFormat="false" ht="20.1" hidden="false" customHeight="true" outlineLevel="0" collapsed="false">
      <c r="A33" s="154" t="n">
        <v>21</v>
      </c>
      <c r="B33" s="161" t="str">
        <f aca="false">'PLANILHA ORÇAMENTÁRIA'!D102</f>
        <v>RUA PEDRO DE CAMPOS</v>
      </c>
      <c r="C33" s="161"/>
      <c r="D33" s="161"/>
      <c r="E33" s="161"/>
      <c r="F33" s="156" t="n">
        <f aca="false">'PLANILHA ORÇAMENTÁRIA'!I102</f>
        <v>4073.67</v>
      </c>
      <c r="G33" s="157" t="n">
        <f aca="false">F33/F39</f>
        <v>0.0215410831886305</v>
      </c>
      <c r="H33" s="162"/>
      <c r="I33" s="157"/>
      <c r="J33" s="162"/>
      <c r="K33" s="159"/>
      <c r="L33" s="163"/>
      <c r="M33" s="157"/>
      <c r="N33" s="156" t="n">
        <f aca="false">'PLANILHA ORÇAMENTÁRIA'!I102</f>
        <v>4073.67</v>
      </c>
      <c r="O33" s="157" t="n">
        <v>1</v>
      </c>
      <c r="P33" s="156" t="n">
        <f aca="false">H33+J33+L33+N33</f>
        <v>4073.67</v>
      </c>
    </row>
    <row r="34" customFormat="false" ht="20.1" hidden="false" customHeight="true" outlineLevel="0" collapsed="false">
      <c r="A34" s="154" t="n">
        <v>22</v>
      </c>
      <c r="B34" s="161" t="str">
        <f aca="false">'PLANILHA ORÇAMENTÁRIA'!D106</f>
        <v>RUA ISALTINO VIEIRA</v>
      </c>
      <c r="C34" s="161"/>
      <c r="D34" s="161"/>
      <c r="E34" s="161"/>
      <c r="F34" s="156" t="n">
        <f aca="false">'PLANILHA ORÇAMENTÁRIA'!I106</f>
        <v>5431.56</v>
      </c>
      <c r="G34" s="157" t="n">
        <f aca="false">F34/F39</f>
        <v>0.0287214442515073</v>
      </c>
      <c r="H34" s="162"/>
      <c r="I34" s="157"/>
      <c r="J34" s="162"/>
      <c r="K34" s="159"/>
      <c r="L34" s="163"/>
      <c r="M34" s="157"/>
      <c r="N34" s="156" t="n">
        <f aca="false">'PLANILHA ORÇAMENTÁRIA'!I106</f>
        <v>5431.56</v>
      </c>
      <c r="O34" s="157" t="n">
        <v>1</v>
      </c>
      <c r="P34" s="156" t="n">
        <f aca="false">H34+J34+L34+N34</f>
        <v>5431.56</v>
      </c>
    </row>
    <row r="35" customFormat="false" ht="20.1" hidden="false" customHeight="true" outlineLevel="0" collapsed="false">
      <c r="A35" s="154" t="n">
        <v>23</v>
      </c>
      <c r="B35" s="161" t="str">
        <f aca="false">'PLANILHA ORÇAMENTÁRIA'!D110</f>
        <v>RUA ANTONIO DE MATOS</v>
      </c>
      <c r="C35" s="161"/>
      <c r="D35" s="161"/>
      <c r="E35" s="161"/>
      <c r="F35" s="156" t="n">
        <f aca="false">'PLANILHA ORÇAMENTÁRIA'!I110</f>
        <v>5431.56</v>
      </c>
      <c r="G35" s="157" t="n">
        <f aca="false">F35/F39</f>
        <v>0.0287214442515073</v>
      </c>
      <c r="H35" s="162"/>
      <c r="I35" s="157"/>
      <c r="J35" s="162"/>
      <c r="K35" s="159"/>
      <c r="L35" s="163"/>
      <c r="M35" s="157"/>
      <c r="N35" s="156" t="n">
        <f aca="false">'PLANILHA ORÇAMENTÁRIA'!I110</f>
        <v>5431.56</v>
      </c>
      <c r="O35" s="157" t="n">
        <v>1</v>
      </c>
      <c r="P35" s="156" t="n">
        <f aca="false">H35+J35+L35+N35</f>
        <v>5431.56</v>
      </c>
    </row>
    <row r="36" customFormat="false" ht="20.1" hidden="false" customHeight="true" outlineLevel="0" collapsed="false">
      <c r="A36" s="154" t="n">
        <v>24</v>
      </c>
      <c r="B36" s="161" t="str">
        <f aca="false">'PLANILHA ORÇAMENTÁRIA'!D114</f>
        <v>RUA ANIZIO JOSÉ DE JESUS</v>
      </c>
      <c r="C36" s="161"/>
      <c r="D36" s="161"/>
      <c r="E36" s="161"/>
      <c r="F36" s="156" t="n">
        <f aca="false">'PLANILHA ORÇAMENTÁRIA'!I114</f>
        <v>5431.56</v>
      </c>
      <c r="G36" s="157" t="n">
        <f aca="false">F36/F39</f>
        <v>0.0287214442515073</v>
      </c>
      <c r="H36" s="162"/>
      <c r="I36" s="157"/>
      <c r="J36" s="162"/>
      <c r="K36" s="159"/>
      <c r="L36" s="163"/>
      <c r="M36" s="157"/>
      <c r="N36" s="156" t="n">
        <f aca="false">'PLANILHA ORÇAMENTÁRIA'!I114</f>
        <v>5431.56</v>
      </c>
      <c r="O36" s="157" t="n">
        <v>1</v>
      </c>
      <c r="P36" s="156" t="n">
        <f aca="false">H36+J36+L36+N36</f>
        <v>5431.56</v>
      </c>
    </row>
    <row r="37" customFormat="false" ht="20.1" hidden="false" customHeight="true" outlineLevel="0" collapsed="false">
      <c r="A37" s="165"/>
      <c r="B37" s="154"/>
      <c r="C37" s="154"/>
      <c r="D37" s="154"/>
      <c r="E37" s="154"/>
      <c r="F37" s="166"/>
      <c r="G37" s="167"/>
      <c r="H37" s="168"/>
      <c r="I37" s="167"/>
      <c r="J37" s="168"/>
      <c r="K37" s="169"/>
      <c r="L37" s="170"/>
      <c r="M37" s="167"/>
      <c r="N37" s="166"/>
      <c r="O37" s="171"/>
      <c r="P37" s="166"/>
    </row>
    <row r="38" customFormat="false" ht="16.5" hidden="false" customHeight="false" outlineLevel="0" collapsed="false">
      <c r="A38" s="154" t="s">
        <v>202</v>
      </c>
      <c r="B38" s="172"/>
      <c r="C38" s="172"/>
      <c r="D38" s="172"/>
      <c r="E38" s="172"/>
      <c r="F38" s="173"/>
      <c r="G38" s="174" t="n">
        <f aca="false">SUM(G13:G36)</f>
        <v>1</v>
      </c>
      <c r="H38" s="173" t="n">
        <f aca="false">SUM(H13:H18)</f>
        <v>25648.5</v>
      </c>
      <c r="I38" s="175" t="n">
        <f aca="false">H38/F39</f>
        <v>0.135626222095454</v>
      </c>
      <c r="J38" s="173" t="n">
        <f aca="false">SUM(J19:J24)</f>
        <v>71615.34</v>
      </c>
      <c r="K38" s="175" t="n">
        <f aca="false">J38/F39</f>
        <v>0.378693413193031</v>
      </c>
      <c r="L38" s="173" t="n">
        <f aca="false">SUM(L25:L30)</f>
        <v>63332.13</v>
      </c>
      <c r="M38" s="175" t="n">
        <f aca="false">L38/F39</f>
        <v>0.334892782391102</v>
      </c>
      <c r="N38" s="173" t="n">
        <f aca="false">SUM(N31:N36)</f>
        <v>28515.69</v>
      </c>
      <c r="O38" s="176" t="n">
        <f aca="false">N38/F39</f>
        <v>0.150787582320413</v>
      </c>
      <c r="P38" s="177"/>
    </row>
    <row r="39" customFormat="false" ht="16.5" hidden="false" customHeight="false" outlineLevel="0" collapsed="false">
      <c r="A39" s="154" t="s">
        <v>203</v>
      </c>
      <c r="B39" s="172"/>
      <c r="C39" s="172"/>
      <c r="D39" s="172"/>
      <c r="E39" s="172"/>
      <c r="F39" s="173" t="n">
        <f aca="false">SUM(F13:F36)</f>
        <v>189111.66</v>
      </c>
      <c r="G39" s="178"/>
      <c r="H39" s="179"/>
      <c r="I39" s="179"/>
      <c r="J39" s="179"/>
      <c r="K39" s="179"/>
      <c r="L39" s="179"/>
      <c r="M39" s="179"/>
      <c r="N39" s="179"/>
      <c r="O39" s="179"/>
      <c r="P39" s="179"/>
    </row>
    <row r="40" customFormat="false" ht="16.5" hidden="false" customHeight="false" outlineLevel="0" collapsed="false">
      <c r="A40" s="180"/>
      <c r="B40" s="181"/>
      <c r="C40" s="181"/>
      <c r="D40" s="181"/>
      <c r="E40" s="182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customFormat="false" ht="16.5" hidden="false" customHeight="false" outlineLevel="0" collapsed="false">
      <c r="A41" s="181"/>
      <c r="B41" s="183"/>
      <c r="C41" s="183"/>
      <c r="D41" s="183"/>
      <c r="E41" s="182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</row>
    <row r="42" customFormat="false" ht="16.5" hidden="false" customHeight="false" outlineLevel="0" collapsed="false">
      <c r="A42" s="182"/>
      <c r="B42" s="181"/>
      <c r="C42" s="181"/>
      <c r="D42" s="181"/>
      <c r="E42" s="182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</row>
    <row r="43" customFormat="false" ht="16.5" hidden="false" customHeight="false" outlineLevel="0" collapsed="false">
      <c r="A43" s="184"/>
      <c r="B43" s="24"/>
      <c r="C43" s="24"/>
      <c r="D43" s="24"/>
      <c r="E43" s="24"/>
      <c r="F43" s="24"/>
      <c r="G43" s="24"/>
      <c r="H43" s="24"/>
      <c r="I43" s="24"/>
      <c r="J43" s="185"/>
      <c r="K43" s="24"/>
      <c r="L43" s="24"/>
      <c r="M43" s="24"/>
      <c r="N43" s="24"/>
      <c r="O43" s="24"/>
      <c r="P43" s="24"/>
    </row>
    <row r="44" customFormat="false" ht="16.5" hidden="false" customHeight="false" outlineLevel="0" collapsed="false">
      <c r="A44" s="186"/>
      <c r="B44" s="24"/>
      <c r="C44" s="24"/>
      <c r="D44" s="24"/>
      <c r="E44" s="187"/>
      <c r="F44" s="24"/>
      <c r="G44" s="24"/>
      <c r="H44" s="24"/>
      <c r="I44" s="24"/>
      <c r="J44" s="185"/>
      <c r="K44" s="24"/>
      <c r="L44" s="24"/>
      <c r="M44" s="24"/>
      <c r="N44" s="24"/>
      <c r="O44" s="24"/>
      <c r="P44" s="24"/>
    </row>
    <row r="45" customFormat="false" ht="16.5" hidden="false" customHeight="false" outlineLevel="0" collapsed="false">
      <c r="A45" s="188"/>
      <c r="B45" s="24"/>
      <c r="C45" s="24"/>
      <c r="D45" s="24"/>
      <c r="E45" s="189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</row>
    <row r="46" customFormat="false" ht="16.5" hidden="false" customHeight="false" outlineLevel="0" collapsed="false">
      <c r="A46" s="188"/>
      <c r="B46" s="24"/>
      <c r="C46" s="24"/>
      <c r="D46" s="24"/>
      <c r="E46" s="187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</row>
    <row r="47" customFormat="false" ht="18.75" hidden="false" customHeight="false" outlineLevel="0" collapsed="false">
      <c r="A47" s="24"/>
      <c r="B47" s="24"/>
      <c r="C47" s="24"/>
      <c r="D47" s="24"/>
      <c r="E47" s="50" t="s">
        <v>154</v>
      </c>
      <c r="F47" s="50"/>
      <c r="G47" s="50"/>
      <c r="H47" s="50"/>
      <c r="I47" s="50"/>
      <c r="J47" s="50"/>
      <c r="K47" s="50"/>
      <c r="L47" s="50"/>
      <c r="M47" s="50"/>
      <c r="N47" s="24"/>
      <c r="O47" s="24"/>
      <c r="P47" s="24"/>
    </row>
    <row r="48" customFormat="false" ht="16.5" hidden="false" customHeight="false" outlineLevel="0" collapsed="false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190"/>
      <c r="L48" s="24"/>
      <c r="M48" s="24"/>
      <c r="N48" s="24"/>
      <c r="O48" s="24"/>
      <c r="P48" s="24"/>
    </row>
    <row r="49" customFormat="false" ht="16.5" hidden="false" customHeight="false" outlineLevel="0" collapsed="false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</row>
  </sheetData>
  <mergeCells count="41">
    <mergeCell ref="A3:P3"/>
    <mergeCell ref="A5:P5"/>
    <mergeCell ref="A6:F6"/>
    <mergeCell ref="G6:P7"/>
    <mergeCell ref="A7:F7"/>
    <mergeCell ref="A8:P8"/>
    <mergeCell ref="A10:A12"/>
    <mergeCell ref="B10:E12"/>
    <mergeCell ref="F10:G11"/>
    <mergeCell ref="H10:I11"/>
    <mergeCell ref="J10:K11"/>
    <mergeCell ref="L10:M11"/>
    <mergeCell ref="N10:O11"/>
    <mergeCell ref="P10:P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9"/>
    <mergeCell ref="E47:M47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</TotalTime>
  <Application>LibreOffice/6.3.6.2$Windows_X86_64 LibreOffice_project/2196df99b074d8a661f4036fca8fa0cbfa33a497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2016-02-04T13:06:56Z</dcterms:created>
  <dc:creator>ARQUITETURA</dc:creator>
  <dc:description/>
  <dc:language>pt-BR</dc:language>
  <cp:lastModifiedBy/>
  <cp:lastPrinted>2022-03-09T13:31:30Z</cp:lastPrinted>
  <dcterms:modified xsi:type="dcterms:W3CDTF">2022-03-09T13:29:06Z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