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dec\Obras Públicas\Iluminação Pública_Nova Pilar I, II e Avenida Lázaro Nogueira de Macedo\LICITAÇÃO_2021\"/>
    </mc:Choice>
  </mc:AlternateContent>
  <bookViews>
    <workbookView xWindow="0" yWindow="0" windowWidth="16380" windowHeight="8190" tabRatio="500"/>
  </bookViews>
  <sheets>
    <sheet name="PLANILHA ORÇAMENTÁRIA" sheetId="1" r:id="rId1"/>
    <sheet name="CRONOGRAMA_FÍSICO FINANCEIRO" sheetId="2" r:id="rId2"/>
    <sheet name="CRONOGRAMA_DESEMBOLSO" sheetId="3" r:id="rId3"/>
    <sheet name="RELAÇÃO DE RUAS" sheetId="4" r:id="rId4"/>
  </sheets>
  <definedNames>
    <definedName name="__xlnm_Print_Area" localSheetId="0">'PLANILHA ORÇAMENTÁRIA'!$A$9:$I$14</definedName>
    <definedName name="__xlnm_Print_Area_0" localSheetId="0">'PLANILHA ORÇAMENTÁRIA'!$A$9:$I$14</definedName>
    <definedName name="__xlnm_Print_Area_0_0" localSheetId="0">'PLANILHA ORÇAMENTÁRIA'!$A$9:$I$14</definedName>
    <definedName name="__xlnm_Print_Area_0_0_0" localSheetId="0">'PLANILHA ORÇAMENTÁRIA'!$A$9:$I$14</definedName>
    <definedName name="__xlnm_Print_Area_0_0_0_0" localSheetId="0">'PLANILHA ORÇAMENTÁRIA'!$A$9:$I$14</definedName>
    <definedName name="__xlnm_Print_Area_0_0_0_0_0" localSheetId="0">'PLANILHA ORÇAMENTÁRIA'!$A$9:$I$14</definedName>
    <definedName name="__xlnm_Print_Area_0_0_0_0_0_0" localSheetId="0">'PLANILHA ORÇAMENTÁRIA'!$A$9:$I$14</definedName>
    <definedName name="__xlnm_Print_Area_0_0_0_0_0_0_0" localSheetId="0">'PLANILHA ORÇAMENTÁRIA'!$A$9:$I$14</definedName>
    <definedName name="__xlnm_Print_Area_0_0_0_0_0_0_0_0" localSheetId="0">'PLANILHA ORÇAMENTÁRIA'!$A$9:$I$14</definedName>
    <definedName name="__xlnm_Print_Area_0_0_0_0_0_0_0_0_0" localSheetId="0">'PLANILHA ORÇAMENTÁRIA'!$A$9:$I$14</definedName>
    <definedName name="__xlnm_Print_Area_0_0_0_0_0_0_0_0_0_0" localSheetId="0">'PLANILHA ORÇAMENTÁRIA'!$A$9:$I$14</definedName>
    <definedName name="__xlnm_Print_Area_0_0_0_0_0_0_0_0_0_0_0" localSheetId="0">'PLANILHA ORÇAMENTÁRIA'!$A$9:$I$14</definedName>
    <definedName name="__xlnm_Print_Area_0_0_0_0_0_0_0_0_0_0_0_0" localSheetId="0">'PLANILHA ORÇAMENTÁRIA'!$A$9:$I$14</definedName>
    <definedName name="__xlnm_Print_Area_0_0_0_0_0_0_0_0_0_0_0_0_0" localSheetId="0">'PLANILHA ORÇAMENTÁRIA'!$A$9:$I$14</definedName>
    <definedName name="__xlnm_Print_Area_0_0_0_0_0_0_0_0_0_0_0_0_0_0" localSheetId="0">'PLANILHA ORÇAMENTÁRIA'!$A$9:$I$14</definedName>
    <definedName name="__xlnm_Print_Area_0_0_0_0_0_0_0_0_0_0_0_0_0_0_0" localSheetId="0">'PLANILHA ORÇAMENTÁRIA'!$A$9:$I$14</definedName>
    <definedName name="__xlnm_Print_Area_0_0_0_0_0_0_0_0_0_0_0_0_0_0_0_0" localSheetId="0">'PLANILHA ORÇAMENTÁRIA'!$A$9:$I$14</definedName>
    <definedName name="__xlnm_Print_Area_0_0_0_0_0_0_0_0_0_0_0_0_0_0_0_0_0" localSheetId="0">NA()</definedName>
    <definedName name="__xlnm_Print_Area_0_0_0_0_0_0_0_0_0_0_0_0_0_0_0_0_0_0" localSheetId="0">NA()</definedName>
    <definedName name="__xlnm_Print_Area_0_0_0_0_0_0_0_0_0_0_0_0_0_0_0_0_0_0_0" localSheetId="0">NA()</definedName>
    <definedName name="__xlnm_Print_Area_0_0_0_0_0_0_0_0_0_0_0_0_0_0_0_0_0_0_0_0" localSheetId="0">NA()</definedName>
    <definedName name="__xlnm_Print_Area_0_0_0_0_0_0_0_0_0_0_0_0_0_0_0_0_0_0_0_0_0" localSheetId="0">NA()</definedName>
    <definedName name="__xlnm_Print_Area_0_0_0_0_0_0_0_0_0_0_0_0_0_0_0_0_0_0_0_0_0_0" localSheetId="0">NA()</definedName>
    <definedName name="__xlnm_Print_Area_0_0_0_0_0_0_0_0_0_0_0_0_0_0_0_0_0_0_0_0_0_0_0" localSheetId="0">NA()</definedName>
    <definedName name="__xlnm_Print_Area_0_0_0_0_0_0_0_0_0_0_0_0_0_0_0_0_0_0_0_0_0_0_0_0" localSheetId="0">NA()</definedName>
    <definedName name="__xlnm_Print_Area_0_0_0_0_0_0_0_0_0_0_0_0_0_0_0_0_0_0_0_0_0_0_0_0_0" localSheetId="0">NA()</definedName>
    <definedName name="__xlnm_Print_Area_0_0_0_0_0_0_0_0_0_0_0_0_0_0_0_0_0_0_0_0_0_0_0_0_0_0" localSheetId="0">NA()</definedName>
    <definedName name="__xlnm_Print_Titles" localSheetId="0">'PLANILHA ORÇAMENTÁRIA'!$9:$11</definedName>
    <definedName name="__xlnm_Print_Titles_0" localSheetId="0">'PLANILHA ORÇAMENTÁRIA'!$9:$11</definedName>
    <definedName name="__xlnm_Print_Titles_0_0" localSheetId="0">'PLANILHA ORÇAMENTÁRIA'!$A$9:$IO$11</definedName>
    <definedName name="__xlnm_Print_Titles_0_0_0" localSheetId="0">'PLANILHA ORÇAMENTÁRIA'!$A$9:$IO$11</definedName>
    <definedName name="__xlnm_Print_Titles_0_0_0_0" localSheetId="0">'PLANILHA ORÇAMENTÁRIA'!$A$9:$IO$11</definedName>
    <definedName name="__xlnm_Print_Titles_0_0_0_0_0" localSheetId="0">'PLANILHA ORÇAMENTÁRIA'!$A$9:$IO$11</definedName>
    <definedName name="__xlnm_Print_Titles_0_0_0_0_0_0" localSheetId="0">'PLANILHA ORÇAMENTÁRIA'!$A$9:$IO$11</definedName>
    <definedName name="__xlnm_Print_Titles_0_0_0_0_0_0_0" localSheetId="0">'PLANILHA ORÇAMENTÁRIA'!$A$9:$IO$11</definedName>
    <definedName name="__xlnm_Print_Titles_0_0_0_0_0_0_0_0" localSheetId="0">'PLANILHA ORÇAMENTÁRIA'!$A$9:$IO$11</definedName>
    <definedName name="__xlnm_Print_Titles_0_0_0_0_0_0_0_0_0" localSheetId="0">'PLANILHA ORÇAMENTÁRIA'!$A$9:$IO$11</definedName>
    <definedName name="__xlnm_Print_Titles_0_0_0_0_0_0_0_0_0_0" localSheetId="0">'PLANILHA ORÇAMENTÁRIA'!$A$9:$IO$11</definedName>
    <definedName name="__xlnm_Print_Titles_0_0_0_0_0_0_0_0_0_0_0" localSheetId="0">'PLANILHA ORÇAMENTÁRIA'!$A$9:$IO$11</definedName>
    <definedName name="__xlnm_Print_Titles_0_0_0_0_0_0_0_0_0_0_0_0" localSheetId="0">'PLANILHA ORÇAMENTÁRIA'!$A$9:$IO$11</definedName>
    <definedName name="__xlnm_Print_Titles_0_0_0_0_0_0_0_0_0_0_0_0_0" localSheetId="0">'PLANILHA ORÇAMENTÁRIA'!$A$9:$IO$11</definedName>
    <definedName name="__xlnm_Print_Titles_0_0_0_0_0_0_0_0_0_0_0_0_0_0" localSheetId="0">'PLANILHA ORÇAMENTÁRIA'!$A$9:$IO$11</definedName>
    <definedName name="__xlnm_Print_Titles_0_0_0_0_0_0_0_0_0_0_0_0_0_0_0" localSheetId="0">'PLANILHA ORÇAMENTÁRIA'!$A$9:$IO$11</definedName>
    <definedName name="__xlnm_Print_Titles_0_0_0_0_0_0_0_0_0_0_0_0_0_0_0_0" localSheetId="0">'PLANILHA ORÇAMENTÁRIA'!$A$9:$IO$11</definedName>
    <definedName name="__xlnm_Print_Titles_0_0_0_0_0_0_0_0_0_0_0_0_0_0_0_0_0" localSheetId="0">NA()</definedName>
    <definedName name="__xlnm_Print_Titles_0_0_0_0_0_0_0_0_0_0_0_0_0_0_0_0_0_0" localSheetId="0">NA()</definedName>
    <definedName name="__xlnm_Print_Titles_0_0_0_0_0_0_0_0_0_0_0_0_0_0_0_0_0_0_0" localSheetId="0">NA()</definedName>
    <definedName name="__xlnm_Print_Titles_0_0_0_0_0_0_0_0_0_0_0_0_0_0_0_0_0_0_0_0" localSheetId="0">NA()</definedName>
    <definedName name="__xlnm_Print_Titles_0_0_0_0_0_0_0_0_0_0_0_0_0_0_0_0_0_0_0_0_0" localSheetId="0">NA()</definedName>
    <definedName name="__xlnm_Print_Titles_0_0_0_0_0_0_0_0_0_0_0_0_0_0_0_0_0_0_0_0_0_0" localSheetId="0">NA()</definedName>
    <definedName name="__xlnm_Print_Titles_0_0_0_0_0_0_0_0_0_0_0_0_0_0_0_0_0_0_0_0_0_0_0" localSheetId="0">NA()</definedName>
    <definedName name="__xlnm_Print_Titles_0_0_0_0_0_0_0_0_0_0_0_0_0_0_0_0_0_0_0_0_0_0_0_0" localSheetId="0">NA()</definedName>
    <definedName name="__xlnm_Print_Titles_0_0_0_0_0_0_0_0_0_0_0_0_0_0_0_0_0_0_0_0_0_0_0_0_0" localSheetId="0">NA()</definedName>
    <definedName name="__xlnm_Print_Titles_0_0_0_0_0_0_0_0_0_0_0_0_0_0_0_0_0_0_0_0_0_0_0_0_0_0" localSheetId="0">NA()</definedName>
    <definedName name="_xlnm.Print_Area" localSheetId="2">CRONOGRAMA_DESEMBOLSO!$A$1:$J$27</definedName>
    <definedName name="_xlnm.Print_Area" localSheetId="1">'CRONOGRAMA_FÍSICO FINANCEIRO'!$A$1:$G$45</definedName>
    <definedName name="_xlnm.Print_Area" localSheetId="0">'PLANILHA ORÇAMENTÁRIA'!$A$1:$I$70</definedName>
    <definedName name="_xlnm.Print_Area" localSheetId="3">'RELAÇÃO DE RUAS'!$A$1:$D$89</definedName>
    <definedName name="Excel_BuiltIn_Print_Area_2">"$#REF!.$B$2:$J$214"</definedName>
    <definedName name="Excel_BuiltIn_Print_Area_3">"$#REF!.$B$2:$H$59"</definedName>
    <definedName name="Excel_BuiltIn_Print_Titles_2">"$#REF!.$B$2:$AMJ$8"</definedName>
    <definedName name="Print_Area_0" localSheetId="3">'RELAÇÃO DE RUAS'!$A$1:$C$89</definedName>
    <definedName name="Print_Titles_0" localSheetId="0">'PLANILHA ORÇAMENTÁRIA'!$9:$11</definedName>
    <definedName name="_xlnm.Print_Titles" localSheetId="0">'PLANILHA ORÇAMENTÁRIA'!$1:$11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70" i="4" l="1"/>
  <c r="D64" i="4"/>
  <c r="D58" i="4"/>
  <c r="D53" i="4"/>
  <c r="D42" i="4"/>
  <c r="D36" i="4"/>
  <c r="D27" i="4"/>
  <c r="D72" i="4" s="1"/>
  <c r="F21" i="3"/>
  <c r="J19" i="3"/>
  <c r="J16" i="3"/>
  <c r="D14" i="3"/>
  <c r="J14" i="3" s="1"/>
  <c r="B27" i="2"/>
  <c r="B25" i="2"/>
  <c r="B23" i="2"/>
  <c r="B21" i="2"/>
  <c r="B19" i="2"/>
  <c r="B17" i="2"/>
  <c r="B15" i="2"/>
  <c r="B13" i="2"/>
  <c r="A10" i="2"/>
  <c r="A9" i="2"/>
  <c r="I56" i="1"/>
  <c r="H56" i="1"/>
  <c r="F56" i="1"/>
  <c r="H55" i="1"/>
  <c r="F55" i="1"/>
  <c r="I55" i="1" s="1"/>
  <c r="I53" i="1" s="1"/>
  <c r="I54" i="1"/>
  <c r="H54" i="1"/>
  <c r="H52" i="1"/>
  <c r="I52" i="1" s="1"/>
  <c r="F52" i="1"/>
  <c r="I51" i="1"/>
  <c r="H51" i="1"/>
  <c r="F51" i="1"/>
  <c r="H50" i="1"/>
  <c r="I50" i="1" s="1"/>
  <c r="I49" i="1" s="1"/>
  <c r="I48" i="1" s="1"/>
  <c r="C27" i="2" s="1"/>
  <c r="H47" i="1"/>
  <c r="F47" i="1"/>
  <c r="I47" i="1" s="1"/>
  <c r="H46" i="1"/>
  <c r="F46" i="1"/>
  <c r="I46" i="1" s="1"/>
  <c r="H45" i="1"/>
  <c r="I45" i="1" s="1"/>
  <c r="I44" i="1" s="1"/>
  <c r="I43" i="1"/>
  <c r="H43" i="1"/>
  <c r="F43" i="1"/>
  <c r="H42" i="1"/>
  <c r="F42" i="1"/>
  <c r="I42" i="1" s="1"/>
  <c r="I40" i="1" s="1"/>
  <c r="I41" i="1"/>
  <c r="H41" i="1"/>
  <c r="H38" i="1"/>
  <c r="F38" i="1"/>
  <c r="I38" i="1" s="1"/>
  <c r="H37" i="1"/>
  <c r="I37" i="1" s="1"/>
  <c r="F37" i="1"/>
  <c r="I36" i="1"/>
  <c r="I35" i="1" s="1"/>
  <c r="C23" i="2" s="1"/>
  <c r="H36" i="1"/>
  <c r="H34" i="1"/>
  <c r="H33" i="1"/>
  <c r="F33" i="1"/>
  <c r="F34" i="1" s="1"/>
  <c r="I34" i="1" s="1"/>
  <c r="H32" i="1"/>
  <c r="I32" i="1" s="1"/>
  <c r="I30" i="1"/>
  <c r="H30" i="1"/>
  <c r="F30" i="1"/>
  <c r="H29" i="1"/>
  <c r="F29" i="1"/>
  <c r="I29" i="1" s="1"/>
  <c r="I27" i="1" s="1"/>
  <c r="I28" i="1"/>
  <c r="H28" i="1"/>
  <c r="H26" i="1"/>
  <c r="I25" i="1"/>
  <c r="H25" i="1"/>
  <c r="F25" i="1"/>
  <c r="F26" i="1" s="1"/>
  <c r="I26" i="1" s="1"/>
  <c r="H24" i="1"/>
  <c r="I24" i="1" s="1"/>
  <c r="F22" i="1"/>
  <c r="I21" i="1"/>
  <c r="H21" i="1"/>
  <c r="F21" i="1"/>
  <c r="H20" i="1"/>
  <c r="F20" i="1"/>
  <c r="I20" i="1" s="1"/>
  <c r="I18" i="1" s="1"/>
  <c r="C17" i="2" s="1"/>
  <c r="I19" i="1"/>
  <c r="H19" i="1"/>
  <c r="H17" i="1"/>
  <c r="F17" i="1"/>
  <c r="I17" i="1" s="1"/>
  <c r="I16" i="1"/>
  <c r="H16" i="1"/>
  <c r="F16" i="1"/>
  <c r="H15" i="1"/>
  <c r="I15" i="1" s="1"/>
  <c r="I14" i="1" s="1"/>
  <c r="I13" i="1"/>
  <c r="D15" i="3" s="1"/>
  <c r="H13" i="1"/>
  <c r="I12" i="1"/>
  <c r="C13" i="2" s="1"/>
  <c r="J15" i="3" l="1"/>
  <c r="C15" i="2"/>
  <c r="E17" i="2"/>
  <c r="G27" i="2"/>
  <c r="D13" i="2"/>
  <c r="I23" i="1"/>
  <c r="I22" i="1" s="1"/>
  <c r="C19" i="2" s="1"/>
  <c r="I39" i="1"/>
  <c r="C25" i="2" s="1"/>
  <c r="F23" i="2"/>
  <c r="I33" i="1"/>
  <c r="I31" i="1" s="1"/>
  <c r="C21" i="2" l="1"/>
  <c r="I57" i="1"/>
  <c r="D30" i="2"/>
  <c r="D15" i="2"/>
  <c r="C26" i="2"/>
  <c r="G25" i="2"/>
  <c r="G30" i="2" s="1"/>
  <c r="C29" i="2"/>
  <c r="C20" i="2"/>
  <c r="E19" i="2"/>
  <c r="E30" i="2" s="1"/>
  <c r="E31" i="2" s="1"/>
  <c r="D17" i="3"/>
  <c r="G31" i="2" l="1"/>
  <c r="D32" i="2"/>
  <c r="E32" i="2" s="1"/>
  <c r="F32" i="2" s="1"/>
  <c r="G32" i="2" s="1"/>
  <c r="D31" i="2"/>
  <c r="D33" i="2" s="1"/>
  <c r="E33" i="2" s="1"/>
  <c r="J17" i="3"/>
  <c r="J21" i="3" s="1"/>
  <c r="J20" i="3" s="1"/>
  <c r="D21" i="3"/>
  <c r="D20" i="3" s="1"/>
  <c r="C18" i="2"/>
  <c r="C14" i="2"/>
  <c r="C28" i="2"/>
  <c r="C24" i="2"/>
  <c r="C22" i="2"/>
  <c r="F21" i="2"/>
  <c r="F30" i="2" s="1"/>
  <c r="F31" i="2" s="1"/>
  <c r="C16" i="2"/>
  <c r="F33" i="2" l="1"/>
  <c r="G33" i="2" s="1"/>
</calcChain>
</file>

<file path=xl/sharedStrings.xml><?xml version="1.0" encoding="utf-8"?>
<sst xmlns="http://schemas.openxmlformats.org/spreadsheetml/2006/main" count="357" uniqueCount="180">
  <si>
    <r>
      <rPr>
        <b/>
        <sz val="13"/>
        <rFont val="Arial"/>
        <family val="2"/>
        <charset val="1"/>
      </rPr>
      <t xml:space="preserve">OBRA: </t>
    </r>
    <r>
      <rPr>
        <sz val="13"/>
        <rFont val="Arial"/>
        <family val="2"/>
        <charset val="1"/>
      </rPr>
      <t>INFRAESTRUTURA URBANA – TROCA DE LUMINÁRIAS CONVENCIONAIS POR LUMINÁRIAS LED</t>
    </r>
  </si>
  <si>
    <r>
      <rPr>
        <b/>
        <sz val="13"/>
        <rFont val="Arial"/>
        <family val="2"/>
        <charset val="1"/>
      </rPr>
      <t xml:space="preserve">LOCAL: </t>
    </r>
    <r>
      <rPr>
        <sz val="13"/>
        <rFont val="Arial"/>
        <family val="2"/>
        <charset val="1"/>
      </rPr>
      <t xml:space="preserve">RUAS DOS BAIRROS NOVA PILAR I, NOVA PILAR II,  JARDIM BONANÇA, JARDIM PINHEIRO E JARDIM IPÊ  </t>
    </r>
    <r>
      <rPr>
        <b/>
        <sz val="13"/>
        <rFont val="Arial"/>
        <family val="2"/>
        <charset val="1"/>
      </rPr>
      <t xml:space="preserve">/ </t>
    </r>
    <r>
      <rPr>
        <sz val="13"/>
        <rFont val="Arial"/>
        <family val="2"/>
        <charset val="1"/>
      </rPr>
      <t>PILAR DO SUL-SP</t>
    </r>
  </si>
  <si>
    <t>PLANILHA ORÇAMENTÁRIA</t>
  </si>
  <si>
    <t>ITEM</t>
  </si>
  <si>
    <t>FONTE</t>
  </si>
  <si>
    <t>DESCRIÇÃO</t>
  </si>
  <si>
    <t>UNID.</t>
  </si>
  <si>
    <t>QTD.</t>
  </si>
  <si>
    <t>VALOR UNITÁRIO  S/BDI</t>
  </si>
  <si>
    <t>VALOR UNITÁRIO COM BDI 25,00%</t>
  </si>
  <si>
    <t>VALOR TOTAL        COM BDI 25,00%</t>
  </si>
  <si>
    <t>SERVIÇOS PRELIMINARES</t>
  </si>
  <si>
    <t>1.1</t>
  </si>
  <si>
    <t>CDHU</t>
  </si>
  <si>
    <t>02.08.050</t>
  </si>
  <si>
    <t>PLACA EM LONA COM IMPRESSÃO DIGITAL E ESTRUTURA EM MADEIRA</t>
  </si>
  <si>
    <t>M2</t>
  </si>
  <si>
    <t xml:space="preserve">BAIRRO NOVA PILAR I </t>
  </si>
  <si>
    <t>2.1</t>
  </si>
  <si>
    <t>04.17.040</t>
  </si>
  <si>
    <t>REMOÇÃO DE APARELHO DE ILUMINAÇÃO OU PROJETOR FIXO EM POSTE OU BRAÇO</t>
  </si>
  <si>
    <t>UNID</t>
  </si>
  <si>
    <t>2.2</t>
  </si>
  <si>
    <t>41.11.721</t>
  </si>
  <si>
    <t>LUMINÁRIA LED RETANGULAR PARA POSTE DE 6250 ATÉ 6674 LM, EFICIÊNCIA MÍNIMA 113 LM/W, 60W</t>
  </si>
  <si>
    <t>2.3</t>
  </si>
  <si>
    <t>SINAPI</t>
  </si>
  <si>
    <t>RELÉ FOTOELÉTRICO PARA COMANDO DE ILUMINAÇÃO EXTERNA 1000 W -  FORNECIMENTO E INSTALAÇÃO.</t>
  </si>
  <si>
    <t xml:space="preserve">BAIRRO NOVA PILAR II </t>
  </si>
  <si>
    <t>3.1</t>
  </si>
  <si>
    <t>3.2</t>
  </si>
  <si>
    <t>3.3</t>
  </si>
  <si>
    <t>RELÉ FOTOELÉTRICO PARA COMANDO DE ILUMINAÇÃO EXTERNA 1000 W - FORNECIMENTO E INSTALAÇÃO.</t>
  </si>
  <si>
    <t>RUA GENARO SAMARCO</t>
  </si>
  <si>
    <t>4.1</t>
  </si>
  <si>
    <t xml:space="preserve"> TRECHO COM O BAIRRO JARDIM NOVA PILAR I</t>
  </si>
  <si>
    <t>4.1.1</t>
  </si>
  <si>
    <t>4.1.2</t>
  </si>
  <si>
    <t>4.1.3</t>
  </si>
  <si>
    <t>4.2</t>
  </si>
  <si>
    <t xml:space="preserve"> TRECHO COM O BAIRRO JARDIM NOVA PILAR II</t>
  </si>
  <si>
    <t>4.2.1</t>
  </si>
  <si>
    <t>4.2.2</t>
  </si>
  <si>
    <t>4.2.3</t>
  </si>
  <si>
    <t xml:space="preserve"> JARDIM BONANÇA</t>
  </si>
  <si>
    <t>5.1</t>
  </si>
  <si>
    <t>5.2</t>
  </si>
  <si>
    <t>5.3</t>
  </si>
  <si>
    <t xml:space="preserve"> JARDIM PINHEIRO</t>
  </si>
  <si>
    <t>6.1</t>
  </si>
  <si>
    <t>6.2</t>
  </si>
  <si>
    <t>41.11.703</t>
  </si>
  <si>
    <t>LUMINÁRIA LED RETANGULAR PARA POSTE DE 14.160 ATÉ 17.475 LM, EFICIÊNCIA MÍNIMA 118 LM/W, 100W</t>
  </si>
  <si>
    <t>6.3</t>
  </si>
  <si>
    <t>RELÉ FOTOELÉTRICO PARA COMANDO DE ILUMINAÇÃO EXTERNA 1000 W – FORNECIMENTO E INSTALAÇÃO.</t>
  </si>
  <si>
    <t xml:space="preserve">AVENIDA LÁZARO NOGUEIRA DE MACEDO </t>
  </si>
  <si>
    <t>7.1</t>
  </si>
  <si>
    <t xml:space="preserve"> TRECHO COM O BAIRRO JARDIM BONANÇA</t>
  </si>
  <si>
    <t>7.1.1</t>
  </si>
  <si>
    <t>7.1.2</t>
  </si>
  <si>
    <t>7.1.3</t>
  </si>
  <si>
    <t>7.2</t>
  </si>
  <si>
    <t xml:space="preserve"> TRECHO O BAIRRO JARDIM IPÊ</t>
  </si>
  <si>
    <t>7.2.1</t>
  </si>
  <si>
    <t>7.2.2</t>
  </si>
  <si>
    <t>7.2.3</t>
  </si>
  <si>
    <t xml:space="preserve">RUA SEBASTIÃO DE TOLEDO </t>
  </si>
  <si>
    <t>8.1</t>
  </si>
  <si>
    <t>TRECHO COM O BAIRRO JD. PINHEIRO</t>
  </si>
  <si>
    <t>8.1.1</t>
  </si>
  <si>
    <t>8.1.2</t>
  </si>
  <si>
    <t>8.1.3</t>
  </si>
  <si>
    <t>8.2</t>
  </si>
  <si>
    <t>TRECHO COM O BAIRRO IPÊ</t>
  </si>
  <si>
    <t>8.2.1</t>
  </si>
  <si>
    <t>8.2.2</t>
  </si>
  <si>
    <t>8.2.3</t>
  </si>
  <si>
    <t>TOTAL COM BDI 25%</t>
  </si>
  <si>
    <t>OBSERVAÇÕES:</t>
  </si>
  <si>
    <t>1- TOTAL DE LUMINÁRIAS DE 60W : 148 UNIDADES</t>
  </si>
  <si>
    <t>2- TOTAL DE LUMINÁRIAS DE 100W : 67 UNIDADES</t>
  </si>
  <si>
    <t>3-  FONTE: SINAPI NOVEMBRO/21 DESONERADO / CDHU 184 DESONERADO</t>
  </si>
  <si>
    <t>3-  BDI 25%</t>
  </si>
  <si>
    <t>PILAR DO SUL-SP, 21 DE DEZEMBRO DE 2021.</t>
  </si>
  <si>
    <t>CRONOGRAMA FÍSICO-FINANCEIRO</t>
  </si>
  <si>
    <t>PRAZO DA OBRA:</t>
  </si>
  <si>
    <t>4 meses</t>
  </si>
  <si>
    <t>DESCRIMINAÇÃO</t>
  </si>
  <si>
    <t>ETAPA</t>
  </si>
  <si>
    <t>1 MÊS</t>
  </si>
  <si>
    <t>2 MÊS</t>
  </si>
  <si>
    <t>3 MÊS</t>
  </si>
  <si>
    <t>4 MÊS</t>
  </si>
  <si>
    <t>%</t>
  </si>
  <si>
    <t>RESUMO DO ORÇAMENTO</t>
  </si>
  <si>
    <t>TOTAL (R$)</t>
  </si>
  <si>
    <t>TOTAL (%)</t>
  </si>
  <si>
    <t>ACUMULADO (R$)</t>
  </si>
  <si>
    <t>ACUMULADO (%)</t>
  </si>
  <si>
    <t>OBS.: 1 - OS PRAZOS DAS ETAPAS SERÃO CONSIDERADOS A PARTIR DA DATA DA ASSINATURA DA ORDEM DE SERVIÇO INICIAL EMITIDA PELO PREFEITURA.</t>
  </si>
  <si>
    <t>Pilar do Sul, 21 de Dezembro de 2021</t>
  </si>
  <si>
    <t>CRONOGRAMA FÍSICO - DESEMBOLSO E APLICAÇÃO DOS RECURSOS</t>
  </si>
  <si>
    <t>GOVERNO DO ESTADO DE SÃO PAULO</t>
  </si>
  <si>
    <t>SECRETARIA DE DESENVOLVIMENTO REGIONAL</t>
  </si>
  <si>
    <t>MUNICÍPIO</t>
  </si>
  <si>
    <t>SUBSECRETARIA DE CONVÊNIOS COM MUNICÍPIOS E ENTIDADES NÃO GOVERNAMENTAIS</t>
  </si>
  <si>
    <t>Pilar do Sul</t>
  </si>
  <si>
    <t>OBRA:</t>
  </si>
  <si>
    <t>PRAZO PROPOSTO</t>
  </si>
  <si>
    <t xml:space="preserve">DATA BASE: </t>
  </si>
  <si>
    <r>
      <rPr>
        <sz val="11"/>
        <color rgb="FF000000"/>
        <rFont val="Arial"/>
        <family val="2"/>
        <charset val="1"/>
      </rPr>
      <t xml:space="preserve">Infraestrutura Urbana com  a troca de luminárias convencionais  por luminárias LED - </t>
    </r>
    <r>
      <rPr>
        <sz val="11"/>
        <rFont val="Arial"/>
        <family val="2"/>
        <charset val="1"/>
      </rPr>
      <t xml:space="preserve">Ruas dos Bairros Nova Pilar I, Nova Pilar II,  Jardim Bonança, Jardim Pinheiro e Jardim Ipê </t>
    </r>
    <r>
      <rPr>
        <b/>
        <sz val="11"/>
        <rFont val="Arial"/>
        <family val="2"/>
        <charset val="1"/>
      </rPr>
      <t xml:space="preserve"> / </t>
    </r>
    <r>
      <rPr>
        <sz val="11"/>
        <rFont val="Arial"/>
        <family val="2"/>
        <charset val="1"/>
      </rPr>
      <t>PILAR DO SUL-SP</t>
    </r>
  </si>
  <si>
    <t>INÍCIO:  Data da assinatura do convênio</t>
  </si>
  <si>
    <r>
      <rPr>
        <sz val="10"/>
        <color rgb="FF0000FF"/>
        <rFont val="Times New Roman"/>
        <family val="1"/>
        <charset val="1"/>
      </rPr>
      <t xml:space="preserve">FINAL: </t>
    </r>
    <r>
      <rPr>
        <b/>
        <sz val="10"/>
        <color rgb="FFFF0000"/>
        <rFont val="Times New Roman"/>
        <family val="1"/>
        <charset val="1"/>
      </rPr>
      <t>720</t>
    </r>
    <r>
      <rPr>
        <sz val="10"/>
        <rFont val="Times New Roman"/>
        <family val="1"/>
        <charset val="1"/>
      </rPr>
      <t xml:space="preserve"> </t>
    </r>
    <r>
      <rPr>
        <sz val="10"/>
        <color rgb="FF0000FF"/>
        <rFont val="Times New Roman"/>
        <family val="1"/>
        <charset val="1"/>
      </rPr>
      <t>dias a partir da data da assinatura do convênio</t>
    </r>
  </si>
  <si>
    <t>SERVIÇOS</t>
  </si>
  <si>
    <t>UNIDADE</t>
  </si>
  <si>
    <t>1a. ETAPA</t>
  </si>
  <si>
    <t>2a. ETAPA</t>
  </si>
  <si>
    <t>3a. ETAPA</t>
  </si>
  <si>
    <r>
      <rPr>
        <b/>
        <sz val="12"/>
        <rFont val="Times New Roman"/>
        <family val="1"/>
        <charset val="1"/>
      </rPr>
      <t>PERÍODO:</t>
    </r>
    <r>
      <rPr>
        <b/>
        <sz val="12"/>
        <color rgb="FF0000FF"/>
        <rFont val="Times New Roman"/>
        <family val="1"/>
        <charset val="1"/>
      </rPr>
      <t xml:space="preserve"> 720 dias</t>
    </r>
  </si>
  <si>
    <t>PERÍODO:</t>
  </si>
  <si>
    <t>TOTAL</t>
  </si>
  <si>
    <r>
      <rPr>
        <sz val="10"/>
        <color rgb="FF0000FF"/>
        <rFont val="Times New Roman"/>
        <family val="1"/>
        <charset val="1"/>
      </rPr>
      <t xml:space="preserve">PRAZO DE LIBERAÇÃO:                       </t>
    </r>
    <r>
      <rPr>
        <sz val="10"/>
        <rFont val="Times New Roman"/>
        <family val="1"/>
        <charset val="1"/>
      </rPr>
      <t>em até 30 dias após a ordem de serviço</t>
    </r>
  </si>
  <si>
    <r>
      <rPr>
        <sz val="10"/>
        <color rgb="FF0000FF"/>
        <rFont val="Times New Roman"/>
        <family val="1"/>
        <charset val="1"/>
      </rPr>
      <t xml:space="preserve">PRAZO DE EXECUÇÃO:                </t>
    </r>
    <r>
      <rPr>
        <sz val="10"/>
        <rFont val="Times New Roman"/>
        <family val="1"/>
        <charset val="1"/>
      </rPr>
      <t>690 dias</t>
    </r>
  </si>
  <si>
    <t>PRAZO DE LIBERAÇÃO:</t>
  </si>
  <si>
    <t>PRAZO DE EXECUÇÃO:</t>
  </si>
  <si>
    <t xml:space="preserve">PRAZO DE LIBERAÇÃO:  </t>
  </si>
  <si>
    <t>Serviços Preliminares</t>
  </si>
  <si>
    <t>UND</t>
  </si>
  <si>
    <t>R$</t>
  </si>
  <si>
    <t>Execução de Iluminação Pública</t>
  </si>
  <si>
    <t>RECURSOS ESTADUAIS</t>
  </si>
  <si>
    <t>RECURSOS PRÓPRIOS</t>
  </si>
  <si>
    <t xml:space="preserve">T O T A L </t>
  </si>
  <si>
    <t>ASSINATURA: ______________________________________</t>
  </si>
  <si>
    <t>Eduardo Oliveira dos Santos Júnior - Engenheiro Civil</t>
  </si>
  <si>
    <t>CREA: 5069244515</t>
  </si>
  <si>
    <r>
      <rPr>
        <b/>
        <sz val="12"/>
        <rFont val="Arial"/>
        <family val="2"/>
        <charset val="1"/>
      </rPr>
      <t xml:space="preserve">OBRA: </t>
    </r>
    <r>
      <rPr>
        <sz val="12"/>
        <rFont val="Arial"/>
        <family val="2"/>
        <charset val="1"/>
      </rPr>
      <t xml:space="preserve">INFRAESTRUTURA URBANA – ILUMINAÇÃO PÚBLICA </t>
    </r>
  </si>
  <si>
    <r>
      <rPr>
        <b/>
        <sz val="12"/>
        <rFont val="Arial"/>
        <family val="2"/>
        <charset val="1"/>
      </rPr>
      <t xml:space="preserve">LOCAL: </t>
    </r>
    <r>
      <rPr>
        <sz val="12"/>
        <rFont val="Arial"/>
        <family val="2"/>
        <charset val="1"/>
      </rPr>
      <t>PILAR DO SUL-SP</t>
    </r>
  </si>
  <si>
    <t xml:space="preserve">RELAÇÃO DE RUAS </t>
  </si>
  <si>
    <t>BAIRRO NOVA PILAR I</t>
  </si>
  <si>
    <t>NOME DAS VIAS</t>
  </si>
  <si>
    <t>QUANT.</t>
  </si>
  <si>
    <t>RUA JOAQUIM DE CARVALHO</t>
  </si>
  <si>
    <t>UND.</t>
  </si>
  <si>
    <t>TRAVESSA JOAQUIM CESÁRIO ROSA</t>
  </si>
  <si>
    <t>TRAVESSA ERNESTO FERNANDES</t>
  </si>
  <si>
    <t>RUA BENEDITO MORAES ROSA</t>
  </si>
  <si>
    <t>RUA ACÁCIO DE MORAES</t>
  </si>
  <si>
    <t>RUA ANTONIO VIEIRA MURAT</t>
  </si>
  <si>
    <t>RUA PEDRO DEMÉTRIO FERREIRA</t>
  </si>
  <si>
    <t>RUA MARIA BENEDITA DE PAULA</t>
  </si>
  <si>
    <t>RUA FRANCISCO ANTUNES DE PROENÇA</t>
  </si>
  <si>
    <t>RUA LUIS ESTEVAM DE OLIVEIRA</t>
  </si>
  <si>
    <t>RUA BENTO FERREIRA DE CAMARGO</t>
  </si>
  <si>
    <t>RUA FRANCISCO ANTONIO DE PROENÇA</t>
  </si>
  <si>
    <t>BAIRRO NOVA PILAR II</t>
  </si>
  <si>
    <t>RUA ANTONIO ALVES DA SILVA</t>
  </si>
  <si>
    <t>RUA TASEHI YOKOBATAKE</t>
  </si>
  <si>
    <t>RUA PAULINO DE ALMEIDA GOMES</t>
  </si>
  <si>
    <t>RUA PAULO APARECIDO BATISTA</t>
  </si>
  <si>
    <t>RUA ISABEL BUENO GONÇALVES</t>
  </si>
  <si>
    <t>TRECHOS</t>
  </si>
  <si>
    <t>TRECHO BAIRRO JD. NOVA PILAR I</t>
  </si>
  <si>
    <t>TRECHO BAIRRO JD. NOVA PILAR II</t>
  </si>
  <si>
    <t>JARDIM BONANÇA</t>
  </si>
  <si>
    <t>RUA ANTONIO RODRIGUES DE ALMEIDA</t>
  </si>
  <si>
    <t>RUA FRAUZINA SCHUERMANN DE BARROS</t>
  </si>
  <si>
    <t>RUA MARIA PEDRINA</t>
  </si>
  <si>
    <t>RUA FRANCISCO DE ALMEIDA</t>
  </si>
  <si>
    <t>RUA SADAO MAEDA</t>
  </si>
  <si>
    <t>RUA ROSALINA MARIA</t>
  </si>
  <si>
    <t>RUA DANIELI CASSIA GÓES MURAT</t>
  </si>
  <si>
    <t>NOME DA VIA</t>
  </si>
  <si>
    <t>RUA NOEL PEREIRA DA SILVA</t>
  </si>
  <si>
    <t>AVENIDA LÁZARO NOGUEIRA DE MACEDO</t>
  </si>
  <si>
    <t>TRECHO BAIRRO BONANÇA</t>
  </si>
  <si>
    <t>TRECHO BAIRRO JARDIM IPÊ</t>
  </si>
  <si>
    <t>TRECHO BAIRRO JD. PINHEIRO</t>
  </si>
  <si>
    <t>QUANTIDADE TOTAL</t>
  </si>
  <si>
    <t>PILAR DO SUL-SP, 16 DE AGOSTO DE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</si>
</sst>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R$ &quot;#,##0.00"/>
    <numFmt numFmtId="165" formatCode="[$R$-416]\ #,##0.00;[Red]\-[$R$-416]\ #,##0.00"/>
    <numFmt numFmtId="166" formatCode="&quot;R$ &quot;#,##0.000"/>
    <numFmt numFmtId="167" formatCode="mmmm\-yy;@"/>
    <numFmt numFmtId="168" formatCode="[$-416]d/m/yyyy"/>
    <numFmt numFmtId="169" formatCode="00"/>
  </numFmts>
  <fonts count="44">
    <font>
      <sz val="10"/>
      <name val="Arial"/>
      <family val="2"/>
      <charset val="1"/>
    </font>
    <font>
      <sz val="10"/>
      <color rgb="FF000000"/>
      <name val="MS Sans Serif"/>
      <family val="2"/>
      <charset val="1"/>
    </font>
    <font>
      <sz val="11"/>
      <color rgb="FF000000"/>
      <name val="Arial1"/>
      <charset val="1"/>
    </font>
    <font>
      <sz val="11"/>
      <color rgb="FF000000"/>
      <name val="Calibri"/>
      <family val="2"/>
      <charset val="1"/>
    </font>
    <font>
      <sz val="10"/>
      <name val="MS Sans Serif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sz val="12"/>
      <name val="Arial"/>
      <family val="2"/>
      <charset val="1"/>
    </font>
    <font>
      <b/>
      <sz val="13"/>
      <name val="Arial"/>
      <family val="2"/>
      <charset val="1"/>
    </font>
    <font>
      <sz val="13"/>
      <name val="Arial"/>
      <family val="2"/>
      <charset val="1"/>
    </font>
    <font>
      <b/>
      <sz val="18"/>
      <name val="Arial"/>
      <family val="2"/>
      <charset val="1"/>
    </font>
    <font>
      <b/>
      <sz val="13"/>
      <color rgb="FF000000"/>
      <name val="Arial"/>
      <family val="2"/>
      <charset val="1"/>
    </font>
    <font>
      <sz val="14"/>
      <name val="Arial"/>
      <family val="2"/>
      <charset val="1"/>
    </font>
    <font>
      <sz val="13"/>
      <color rgb="FF000000"/>
      <name val="Arial"/>
      <family val="2"/>
      <charset val="1"/>
    </font>
    <font>
      <b/>
      <sz val="14"/>
      <name val="Arial"/>
      <family val="2"/>
      <charset val="1"/>
    </font>
    <font>
      <sz val="10"/>
      <color rgb="FF0000FF"/>
      <name val="Arial"/>
      <family val="2"/>
      <charset val="1"/>
    </font>
    <font>
      <b/>
      <i/>
      <sz val="18"/>
      <color rgb="FF000000"/>
      <name val="Arial Narrow"/>
      <family val="2"/>
      <charset val="1"/>
    </font>
    <font>
      <b/>
      <sz val="12"/>
      <color rgb="FF000000"/>
      <name val="Arial Narrow"/>
      <family val="2"/>
      <charset val="1"/>
    </font>
    <font>
      <b/>
      <sz val="11"/>
      <color rgb="FF000000"/>
      <name val="Arial Narrow"/>
      <family val="2"/>
      <charset val="1"/>
    </font>
    <font>
      <sz val="8.5"/>
      <name val="Arial"/>
      <family val="2"/>
      <charset val="1"/>
    </font>
    <font>
      <b/>
      <sz val="11"/>
      <color rgb="FFFFFFFF"/>
      <name val="Arial Narrow"/>
      <family val="2"/>
      <charset val="1"/>
    </font>
    <font>
      <b/>
      <sz val="12"/>
      <name val="Arial"/>
      <family val="2"/>
      <charset val="1"/>
    </font>
    <font>
      <sz val="11"/>
      <color rgb="FF000000"/>
      <name val="Arial Narrow"/>
      <family val="2"/>
      <charset val="1"/>
    </font>
    <font>
      <b/>
      <sz val="12"/>
      <color rgb="FF0000FF"/>
      <name val="Arial"/>
      <family val="2"/>
      <charset val="1"/>
    </font>
    <font>
      <b/>
      <sz val="14"/>
      <color rgb="FF000000"/>
      <name val="Arial Narrow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4"/>
      <color rgb="FF0000FF"/>
      <name val="Arial"/>
      <family val="2"/>
      <charset val="1"/>
    </font>
    <font>
      <b/>
      <sz val="8"/>
      <name val="Arial"/>
      <family val="2"/>
      <charset val="1"/>
    </font>
    <font>
      <sz val="11"/>
      <color rgb="FF000000"/>
      <name val="Arial"/>
      <family val="2"/>
      <charset val="1"/>
    </font>
    <font>
      <sz val="10"/>
      <color rgb="FF0000FF"/>
      <name val="Times New Roman"/>
      <family val="1"/>
      <charset val="1"/>
    </font>
    <font>
      <b/>
      <sz val="10"/>
      <color rgb="FFFF0000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0000FF"/>
      <name val="Arial"/>
      <family val="2"/>
      <charset val="1"/>
    </font>
    <font>
      <b/>
      <sz val="12"/>
      <color rgb="FF3333CC"/>
      <name val="Arial"/>
      <family val="2"/>
      <charset val="1"/>
    </font>
    <font>
      <b/>
      <sz val="12"/>
      <name val="Times New Roman"/>
      <family val="1"/>
      <charset val="1"/>
    </font>
    <font>
      <b/>
      <sz val="12"/>
      <color rgb="FF0000FF"/>
      <name val="Times New Roman"/>
      <family val="1"/>
      <charset val="1"/>
    </font>
    <font>
      <sz val="12"/>
      <color rgb="FF000000"/>
      <name val="Arial"/>
      <family val="2"/>
      <charset val="1"/>
    </font>
    <font>
      <b/>
      <sz val="12"/>
      <color rgb="FFFF0000"/>
      <name val="Arial"/>
      <family val="2"/>
      <charset val="1"/>
    </font>
    <font>
      <sz val="10"/>
      <color rgb="FFFF0000"/>
      <name val="Arial"/>
      <family val="2"/>
      <charset val="1"/>
    </font>
    <font>
      <b/>
      <sz val="10"/>
      <color rgb="FF3333CC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sz val="10"/>
      <name val="Arial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EFEFEF"/>
      </patternFill>
    </fill>
    <fill>
      <patternFill patternType="solid">
        <fgColor rgb="FFBFBFBF"/>
        <bgColor rgb="FFB2B2B2"/>
      </patternFill>
    </fill>
    <fill>
      <patternFill patternType="solid">
        <fgColor rgb="FFD9D9D9"/>
        <bgColor rgb="FFDDDDDD"/>
      </patternFill>
    </fill>
    <fill>
      <patternFill patternType="solid">
        <fgColor rgb="FFEEEEEE"/>
        <bgColor rgb="FFEFEFEF"/>
      </patternFill>
    </fill>
    <fill>
      <patternFill patternType="solid">
        <fgColor rgb="FF000000"/>
        <bgColor rgb="FF003300"/>
      </patternFill>
    </fill>
    <fill>
      <patternFill patternType="solid">
        <fgColor rgb="FF92D050"/>
        <bgColor rgb="FF81D41A"/>
      </patternFill>
    </fill>
    <fill>
      <patternFill patternType="solid">
        <fgColor rgb="FFEFEFEF"/>
        <bgColor rgb="FFEEEEEE"/>
      </patternFill>
    </fill>
    <fill>
      <patternFill patternType="solid">
        <fgColor rgb="FF81D41A"/>
        <bgColor rgb="FF92D050"/>
      </patternFill>
    </fill>
    <fill>
      <patternFill patternType="solid">
        <fgColor rgb="FFB2B2B2"/>
        <bgColor rgb="FFBFBFBF"/>
      </patternFill>
    </fill>
    <fill>
      <patternFill patternType="solid">
        <fgColor rgb="FFDDDDDD"/>
        <bgColor rgb="FFD9D9D9"/>
      </patternFill>
    </fill>
  </fills>
  <borders count="4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7">
    <xf numFmtId="0" fontId="0" fillId="0" borderId="0"/>
    <xf numFmtId="9" fontId="43" fillId="0" borderId="0" applyBorder="0" applyProtection="0"/>
    <xf numFmtId="0" fontId="1" fillId="0" borderId="0"/>
    <xf numFmtId="0" fontId="1" fillId="0" borderId="0"/>
    <xf numFmtId="0" fontId="2" fillId="0" borderId="0"/>
    <xf numFmtId="0" fontId="3" fillId="0" borderId="0"/>
    <xf numFmtId="0" fontId="4" fillId="0" borderId="0"/>
  </cellStyleXfs>
  <cellXfs count="237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166" fontId="11" fillId="0" borderId="0" xfId="0" applyNumberFormat="1" applyFont="1" applyBorder="1" applyAlignment="1">
      <alignment horizontal="left" vertical="center" wrapText="1"/>
    </xf>
    <xf numFmtId="166" fontId="13" fillId="0" borderId="0" xfId="0" applyNumberFormat="1" applyFont="1" applyBorder="1" applyAlignment="1">
      <alignment horizontal="left" vertical="center" wrapText="1"/>
    </xf>
    <xf numFmtId="164" fontId="11" fillId="0" borderId="0" xfId="0" applyNumberFormat="1" applyFont="1" applyBorder="1" applyAlignment="1">
      <alignment horizontal="left" vertical="center" wrapText="1"/>
    </xf>
    <xf numFmtId="164" fontId="11" fillId="0" borderId="0" xfId="0" applyNumberFormat="1" applyFont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11" fillId="4" borderId="4" xfId="0" applyFont="1" applyFill="1" applyBorder="1" applyAlignment="1">
      <alignment horizontal="center" vertical="center"/>
    </xf>
    <xf numFmtId="164" fontId="11" fillId="3" borderId="4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0" fillId="0" borderId="0" xfId="0" applyBorder="1"/>
    <xf numFmtId="164" fontId="11" fillId="3" borderId="4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1" fillId="4" borderId="4" xfId="0" applyFont="1" applyFill="1" applyBorder="1" applyAlignment="1">
      <alignment horizontal="center" vertical="center"/>
    </xf>
    <xf numFmtId="164" fontId="11" fillId="4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165" fontId="13" fillId="2" borderId="4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4" xfId="0" applyFont="1" applyBorder="1" applyAlignment="1">
      <alignment horizontal="justify" vertical="center"/>
    </xf>
    <xf numFmtId="0" fontId="0" fillId="0" borderId="0" xfId="0" applyFont="1"/>
    <xf numFmtId="0" fontId="11" fillId="5" borderId="4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/>
    </xf>
    <xf numFmtId="164" fontId="11" fillId="5" borderId="4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 wrapText="1"/>
    </xf>
    <xf numFmtId="166" fontId="11" fillId="0" borderId="5" xfId="0" applyNumberFormat="1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164" fontId="8" fillId="3" borderId="4" xfId="0" applyNumberFormat="1" applyFont="1" applyFill="1" applyBorder="1" applyAlignment="1">
      <alignment horizontal="center" vertical="center" wrapText="1"/>
    </xf>
    <xf numFmtId="164" fontId="11" fillId="3" borderId="4" xfId="0" applyNumberFormat="1" applyFont="1" applyFill="1" applyBorder="1" applyAlignment="1">
      <alignment horizontal="center" vertical="center"/>
    </xf>
    <xf numFmtId="164" fontId="11" fillId="2" borderId="0" xfId="0" applyNumberFormat="1" applyFont="1" applyFill="1" applyBorder="1" applyAlignment="1">
      <alignment horizontal="center" vertical="center" wrapText="1"/>
    </xf>
    <xf numFmtId="166" fontId="11" fillId="2" borderId="0" xfId="0" applyNumberFormat="1" applyFont="1" applyFill="1" applyBorder="1" applyAlignment="1">
      <alignment vertical="center" wrapText="1"/>
    </xf>
    <xf numFmtId="0" fontId="11" fillId="2" borderId="0" xfId="0" applyFont="1" applyFill="1" applyBorder="1" applyAlignment="1">
      <alignment horizontal="center" vertical="center" wrapText="1"/>
    </xf>
    <xf numFmtId="164" fontId="8" fillId="2" borderId="0" xfId="0" applyNumberFormat="1" applyFont="1" applyFill="1" applyBorder="1" applyAlignment="1">
      <alignment horizontal="center" vertical="center"/>
    </xf>
    <xf numFmtId="164" fontId="11" fillId="2" borderId="0" xfId="0" applyNumberFormat="1" applyFont="1" applyFill="1" applyBorder="1" applyAlignment="1">
      <alignment horizontal="center" vertical="center"/>
    </xf>
    <xf numFmtId="0" fontId="0" fillId="2" borderId="0" xfId="0" applyFill="1"/>
    <xf numFmtId="166" fontId="11" fillId="0" borderId="0" xfId="0" applyNumberFormat="1" applyFont="1" applyBorder="1" applyAlignment="1">
      <alignment vertical="center" wrapText="1"/>
    </xf>
    <xf numFmtId="164" fontId="11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3" xfId="0" applyBorder="1" applyAlignment="1">
      <alignment horizontal="right"/>
    </xf>
    <xf numFmtId="0" fontId="14" fillId="0" borderId="0" xfId="6" applyFont="1" applyBorder="1" applyAlignment="1">
      <alignment horizontal="center" vertical="center"/>
    </xf>
    <xf numFmtId="0" fontId="8" fillId="0" borderId="0" xfId="5" applyFont="1" applyBorder="1"/>
    <xf numFmtId="0" fontId="0" fillId="0" borderId="0" xfId="5" applyFont="1" applyBorder="1"/>
    <xf numFmtId="0" fontId="5" fillId="0" borderId="0" xfId="5" applyFont="1" applyBorder="1" applyAlignment="1">
      <alignment horizontal="center"/>
    </xf>
    <xf numFmtId="167" fontId="15" fillId="0" borderId="0" xfId="5" applyNumberFormat="1" applyFont="1" applyBorder="1" applyAlignment="1">
      <alignment horizontal="center"/>
    </xf>
    <xf numFmtId="0" fontId="19" fillId="0" borderId="0" xfId="5" applyFont="1" applyBorder="1"/>
    <xf numFmtId="0" fontId="20" fillId="6" borderId="1" xfId="0" applyFont="1" applyFill="1" applyBorder="1" applyAlignment="1">
      <alignment horizontal="center"/>
    </xf>
    <xf numFmtId="0" fontId="20" fillId="6" borderId="1" xfId="0" applyFont="1" applyFill="1" applyBorder="1" applyAlignment="1">
      <alignment horizontal="center" vertical="center"/>
    </xf>
    <xf numFmtId="4" fontId="7" fillId="0" borderId="0" xfId="5" applyNumberFormat="1" applyFont="1" applyBorder="1" applyAlignment="1">
      <alignment horizontal="center"/>
    </xf>
    <xf numFmtId="0" fontId="18" fillId="4" borderId="1" xfId="0" applyFont="1" applyFill="1" applyBorder="1"/>
    <xf numFmtId="4" fontId="18" fillId="4" borderId="1" xfId="0" applyNumberFormat="1" applyFont="1" applyFill="1" applyBorder="1" applyAlignment="1">
      <alignment horizontal="center" vertical="center"/>
    </xf>
    <xf numFmtId="4" fontId="18" fillId="7" borderId="2" xfId="0" applyNumberFormat="1" applyFont="1" applyFill="1" applyBorder="1" applyAlignment="1">
      <alignment horizontal="center" vertical="center"/>
    </xf>
    <xf numFmtId="4" fontId="21" fillId="0" borderId="0" xfId="5" applyNumberFormat="1" applyFont="1" applyBorder="1" applyAlignment="1">
      <alignment horizontal="center"/>
    </xf>
    <xf numFmtId="0" fontId="22" fillId="4" borderId="1" xfId="0" applyFont="1" applyFill="1" applyBorder="1"/>
    <xf numFmtId="4" fontId="22" fillId="4" borderId="1" xfId="0" applyNumberFormat="1" applyFont="1" applyFill="1" applyBorder="1" applyAlignment="1">
      <alignment horizontal="center" vertical="center"/>
    </xf>
    <xf numFmtId="10" fontId="18" fillId="7" borderId="3" xfId="0" applyNumberFormat="1" applyFont="1" applyFill="1" applyBorder="1" applyAlignment="1">
      <alignment horizontal="center" vertical="center"/>
    </xf>
    <xf numFmtId="4" fontId="7" fillId="8" borderId="0" xfId="5" applyNumberFormat="1" applyFont="1" applyFill="1" applyBorder="1" applyAlignment="1">
      <alignment horizontal="center"/>
    </xf>
    <xf numFmtId="0" fontId="18" fillId="4" borderId="1" xfId="0" applyFont="1" applyFill="1" applyBorder="1" applyAlignment="1">
      <alignment horizontal="left" wrapText="1"/>
    </xf>
    <xf numFmtId="4" fontId="18" fillId="7" borderId="0" xfId="0" applyNumberFormat="1" applyFont="1" applyFill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/>
    </xf>
    <xf numFmtId="10" fontId="18" fillId="7" borderId="0" xfId="0" applyNumberFormat="1" applyFont="1" applyFill="1" applyBorder="1" applyAlignment="1">
      <alignment horizontal="center" vertical="center"/>
    </xf>
    <xf numFmtId="4" fontId="7" fillId="8" borderId="0" xfId="0" applyNumberFormat="1" applyFont="1" applyFill="1" applyBorder="1" applyAlignment="1">
      <alignment horizontal="center"/>
    </xf>
    <xf numFmtId="4" fontId="21" fillId="0" borderId="0" xfId="0" applyNumberFormat="1" applyFont="1" applyBorder="1" applyAlignment="1">
      <alignment horizontal="center"/>
    </xf>
    <xf numFmtId="4" fontId="23" fillId="0" borderId="0" xfId="0" applyNumberFormat="1" applyFont="1" applyBorder="1" applyAlignment="1">
      <alignment horizontal="center"/>
    </xf>
    <xf numFmtId="0" fontId="7" fillId="0" borderId="0" xfId="0" applyFont="1" applyBorder="1"/>
    <xf numFmtId="0" fontId="0" fillId="0" borderId="0" xfId="0" applyFont="1" applyBorder="1" applyAlignment="1">
      <alignment vertical="center"/>
    </xf>
    <xf numFmtId="0" fontId="0" fillId="0" borderId="0" xfId="0" applyFont="1" applyBorder="1"/>
    <xf numFmtId="164" fontId="24" fillId="7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164" fontId="18" fillId="7" borderId="1" xfId="0" applyNumberFormat="1" applyFont="1" applyFill="1" applyBorder="1" applyAlignment="1">
      <alignment horizontal="center" vertical="center"/>
    </xf>
    <xf numFmtId="10" fontId="22" fillId="0" borderId="1" xfId="1" applyNumberFormat="1" applyFont="1" applyBorder="1" applyAlignment="1" applyProtection="1">
      <alignment horizontal="center" vertical="center"/>
    </xf>
    <xf numFmtId="4" fontId="22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4" fillId="0" borderId="7" xfId="5" applyFont="1" applyBorder="1"/>
    <xf numFmtId="0" fontId="12" fillId="0" borderId="0" xfId="5" applyFont="1" applyBorder="1"/>
    <xf numFmtId="0" fontId="7" fillId="0" borderId="0" xfId="5" applyFont="1" applyBorder="1"/>
    <xf numFmtId="0" fontId="8" fillId="0" borderId="8" xfId="5" applyFont="1" applyBorder="1"/>
    <xf numFmtId="0" fontId="0" fillId="0" borderId="7" xfId="5" applyFont="1" applyBorder="1"/>
    <xf numFmtId="0" fontId="0" fillId="0" borderId="0" xfId="5" applyFont="1" applyBorder="1" applyAlignment="1">
      <alignment horizontal="center"/>
    </xf>
    <xf numFmtId="0" fontId="0" fillId="0" borderId="8" xfId="5" applyFont="1" applyBorder="1"/>
    <xf numFmtId="0" fontId="5" fillId="0" borderId="8" xfId="5" applyFont="1" applyBorder="1" applyAlignment="1">
      <alignment horizontal="center"/>
    </xf>
    <xf numFmtId="167" fontId="15" fillId="0" borderId="8" xfId="5" applyNumberFormat="1" applyFont="1" applyBorder="1" applyAlignment="1">
      <alignment horizontal="center"/>
    </xf>
    <xf numFmtId="0" fontId="21" fillId="0" borderId="0" xfId="5" applyFont="1" applyBorder="1"/>
    <xf numFmtId="0" fontId="28" fillId="0" borderId="12" xfId="5" applyFont="1" applyBorder="1"/>
    <xf numFmtId="0" fontId="0" fillId="0" borderId="5" xfId="5" applyFont="1" applyBorder="1"/>
    <xf numFmtId="0" fontId="0" fillId="0" borderId="5" xfId="5" applyFont="1" applyBorder="1" applyAlignment="1">
      <alignment horizontal="center"/>
    </xf>
    <xf numFmtId="0" fontId="0" fillId="0" borderId="13" xfId="5" applyFont="1" applyBorder="1" applyAlignment="1">
      <alignment horizontal="center"/>
    </xf>
    <xf numFmtId="0" fontId="5" fillId="0" borderId="14" xfId="5" applyFont="1" applyBorder="1" applyAlignment="1">
      <alignment horizontal="left"/>
    </xf>
    <xf numFmtId="0" fontId="0" fillId="0" borderId="15" xfId="5" applyFont="1" applyBorder="1"/>
    <xf numFmtId="0" fontId="0" fillId="0" borderId="16" xfId="5" applyFont="1" applyBorder="1"/>
    <xf numFmtId="0" fontId="5" fillId="0" borderId="17" xfId="5" applyFont="1" applyBorder="1" applyAlignment="1">
      <alignment horizontal="center"/>
    </xf>
    <xf numFmtId="0" fontId="15" fillId="0" borderId="14" xfId="5" applyFont="1" applyBorder="1" applyAlignment="1"/>
    <xf numFmtId="0" fontId="19" fillId="0" borderId="15" xfId="5" applyFont="1" applyBorder="1"/>
    <xf numFmtId="0" fontId="19" fillId="0" borderId="16" xfId="5" applyFont="1" applyBorder="1"/>
    <xf numFmtId="167" fontId="15" fillId="0" borderId="18" xfId="5" applyNumberFormat="1" applyFont="1" applyBorder="1" applyAlignment="1">
      <alignment horizontal="center"/>
    </xf>
    <xf numFmtId="0" fontId="30" fillId="0" borderId="19" xfId="5" applyFont="1" applyBorder="1"/>
    <xf numFmtId="0" fontId="19" fillId="0" borderId="20" xfId="5" applyFont="1" applyBorder="1"/>
    <xf numFmtId="0" fontId="19" fillId="0" borderId="8" xfId="5" applyFont="1" applyBorder="1"/>
    <xf numFmtId="0" fontId="0" fillId="0" borderId="10" xfId="5" applyFont="1" applyBorder="1"/>
    <xf numFmtId="0" fontId="0" fillId="0" borderId="20" xfId="5" applyFont="1" applyBorder="1"/>
    <xf numFmtId="0" fontId="0" fillId="0" borderId="20" xfId="5" applyFont="1" applyBorder="1" applyAlignment="1">
      <alignment horizontal="center"/>
    </xf>
    <xf numFmtId="4" fontId="7" fillId="0" borderId="17" xfId="5" applyNumberFormat="1" applyFont="1" applyBorder="1" applyAlignment="1">
      <alignment horizontal="center"/>
    </xf>
    <xf numFmtId="4" fontId="21" fillId="0" borderId="17" xfId="5" applyNumberFormat="1" applyFont="1" applyBorder="1" applyAlignment="1">
      <alignment horizontal="center"/>
    </xf>
    <xf numFmtId="0" fontId="30" fillId="0" borderId="22" xfId="5" applyFont="1" applyBorder="1" applyAlignment="1">
      <alignment horizontal="center" vertical="top" wrapText="1"/>
    </xf>
    <xf numFmtId="0" fontId="30" fillId="0" borderId="23" xfId="5" applyFont="1" applyBorder="1" applyAlignment="1">
      <alignment horizontal="center" vertical="top" wrapText="1"/>
    </xf>
    <xf numFmtId="0" fontId="15" fillId="0" borderId="22" xfId="5" applyFont="1" applyBorder="1" applyAlignment="1">
      <alignment horizontal="center" vertical="top" wrapText="1"/>
    </xf>
    <xf numFmtId="4" fontId="7" fillId="8" borderId="1" xfId="5" applyNumberFormat="1" applyFont="1" applyFill="1" applyBorder="1" applyAlignment="1">
      <alignment horizontal="center"/>
    </xf>
    <xf numFmtId="0" fontId="7" fillId="0" borderId="24" xfId="0" applyFont="1" applyBorder="1" applyAlignment="1">
      <alignment horizontal="center"/>
    </xf>
    <xf numFmtId="4" fontId="7" fillId="0" borderId="25" xfId="0" applyNumberFormat="1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4" fontId="7" fillId="0" borderId="26" xfId="0" applyNumberFormat="1" applyFont="1" applyBorder="1" applyAlignment="1">
      <alignment horizontal="center"/>
    </xf>
    <xf numFmtId="0" fontId="5" fillId="8" borderId="27" xfId="0" applyFont="1" applyFill="1" applyBorder="1" applyAlignment="1">
      <alignment horizontal="left" vertical="center"/>
    </xf>
    <xf numFmtId="0" fontId="7" fillId="8" borderId="20" xfId="0" applyFont="1" applyFill="1" applyBorder="1"/>
    <xf numFmtId="0" fontId="21" fillId="8" borderId="23" xfId="0" applyFont="1" applyFill="1" applyBorder="1" applyAlignment="1">
      <alignment horizontal="center"/>
    </xf>
    <xf numFmtId="4" fontId="7" fillId="8" borderId="14" xfId="0" applyNumberFormat="1" applyFont="1" applyFill="1" applyBorder="1" applyAlignment="1">
      <alignment horizontal="center"/>
    </xf>
    <xf numFmtId="4" fontId="7" fillId="8" borderId="20" xfId="0" applyNumberFormat="1" applyFont="1" applyFill="1" applyBorder="1" applyAlignment="1">
      <alignment horizontal="center"/>
    </xf>
    <xf numFmtId="4" fontId="7" fillId="8" borderId="14" xfId="0" applyNumberFormat="1" applyFont="1" applyFill="1" applyBorder="1" applyAlignment="1"/>
    <xf numFmtId="4" fontId="7" fillId="8" borderId="23" xfId="0" applyNumberFormat="1" applyFont="1" applyFill="1" applyBorder="1" applyAlignment="1"/>
    <xf numFmtId="4" fontId="7" fillId="8" borderId="14" xfId="0" applyNumberFormat="1" applyFont="1" applyFill="1" applyBorder="1" applyAlignment="1" applyProtection="1">
      <protection locked="0"/>
    </xf>
    <xf numFmtId="4" fontId="7" fillId="8" borderId="23" xfId="0" applyNumberFormat="1" applyFont="1" applyFill="1" applyBorder="1" applyAlignment="1" applyProtection="1">
      <protection locked="0"/>
    </xf>
    <xf numFmtId="4" fontId="7" fillId="8" borderId="28" xfId="0" applyNumberFormat="1" applyFont="1" applyFill="1" applyBorder="1" applyAlignment="1">
      <alignment horizontal="center"/>
    </xf>
    <xf numFmtId="0" fontId="21" fillId="0" borderId="10" xfId="0" applyFont="1" applyBorder="1" applyAlignment="1">
      <alignment horizontal="left"/>
    </xf>
    <xf numFmtId="0" fontId="21" fillId="0" borderId="20" xfId="0" applyFont="1" applyBorder="1" applyAlignment="1">
      <alignment horizontal="left"/>
    </xf>
    <xf numFmtId="0" fontId="21" fillId="0" borderId="23" xfId="0" applyFont="1" applyBorder="1" applyAlignment="1">
      <alignment horizontal="center"/>
    </xf>
    <xf numFmtId="4" fontId="21" fillId="0" borderId="28" xfId="0" applyNumberFormat="1" applyFont="1" applyBorder="1" applyAlignment="1">
      <alignment horizontal="center"/>
    </xf>
    <xf numFmtId="0" fontId="21" fillId="0" borderId="27" xfId="0" applyFont="1" applyBorder="1" applyAlignment="1">
      <alignment horizontal="left"/>
    </xf>
    <xf numFmtId="0" fontId="21" fillId="0" borderId="15" xfId="0" applyFont="1" applyBorder="1" applyAlignment="1">
      <alignment horizontal="left"/>
    </xf>
    <xf numFmtId="0" fontId="21" fillId="0" borderId="22" xfId="0" applyFont="1" applyBorder="1" applyAlignment="1">
      <alignment horizontal="center"/>
    </xf>
    <xf numFmtId="0" fontId="23" fillId="0" borderId="7" xfId="0" applyFont="1" applyBorder="1" applyAlignment="1">
      <alignment horizontal="left"/>
    </xf>
    <xf numFmtId="0" fontId="38" fillId="0" borderId="0" xfId="0" applyFont="1" applyBorder="1" applyAlignment="1">
      <alignment horizontal="left"/>
    </xf>
    <xf numFmtId="0" fontId="38" fillId="0" borderId="0" xfId="0" applyFont="1" applyBorder="1" applyAlignment="1">
      <alignment horizontal="center"/>
    </xf>
    <xf numFmtId="4" fontId="23" fillId="0" borderId="0" xfId="0" applyNumberFormat="1" applyFont="1" applyBorder="1" applyAlignment="1" applyProtection="1">
      <alignment horizontal="center"/>
      <protection locked="0"/>
    </xf>
    <xf numFmtId="4" fontId="23" fillId="0" borderId="8" xfId="0" applyNumberFormat="1" applyFont="1" applyBorder="1" applyAlignment="1">
      <alignment horizontal="center"/>
    </xf>
    <xf numFmtId="0" fontId="39" fillId="0" borderId="7" xfId="0" applyFont="1" applyBorder="1"/>
    <xf numFmtId="0" fontId="39" fillId="0" borderId="0" xfId="0" applyFont="1"/>
    <xf numFmtId="4" fontId="38" fillId="0" borderId="0" xfId="0" applyNumberFormat="1" applyFont="1" applyBorder="1" applyAlignment="1">
      <alignment horizontal="center"/>
    </xf>
    <xf numFmtId="0" fontId="25" fillId="0" borderId="7" xfId="6" applyFont="1" applyBorder="1" applyAlignment="1">
      <alignment horizontal="left"/>
    </xf>
    <xf numFmtId="0" fontId="0" fillId="0" borderId="0" xfId="0" applyFont="1" applyAlignment="1">
      <alignment horizontal="center"/>
    </xf>
    <xf numFmtId="0" fontId="7" fillId="0" borderId="0" xfId="0" applyFont="1"/>
    <xf numFmtId="0" fontId="12" fillId="0" borderId="0" xfId="0" applyFont="1" applyAlignment="1">
      <alignment horizontal="left"/>
    </xf>
    <xf numFmtId="0" fontId="7" fillId="0" borderId="8" xfId="0" applyFont="1" applyBorder="1"/>
    <xf numFmtId="0" fontId="25" fillId="0" borderId="0" xfId="6" applyFont="1" applyBorder="1" applyAlignment="1"/>
    <xf numFmtId="0" fontId="26" fillId="0" borderId="0" xfId="0" applyFont="1" applyAlignment="1">
      <alignment vertical="center"/>
    </xf>
    <xf numFmtId="0" fontId="26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7" fillId="0" borderId="0" xfId="5" applyFont="1"/>
    <xf numFmtId="0" fontId="0" fillId="0" borderId="8" xfId="0" applyFont="1" applyBorder="1" applyAlignment="1">
      <alignment vertical="center"/>
    </xf>
    <xf numFmtId="0" fontId="40" fillId="0" borderId="7" xfId="6" applyFont="1" applyBorder="1" applyAlignment="1"/>
    <xf numFmtId="0" fontId="40" fillId="0" borderId="0" xfId="6" applyFont="1" applyBorder="1" applyAlignment="1"/>
    <xf numFmtId="0" fontId="25" fillId="0" borderId="0" xfId="0" applyFont="1" applyBorder="1" applyAlignment="1"/>
    <xf numFmtId="0" fontId="0" fillId="0" borderId="8" xfId="0" applyFont="1" applyBorder="1"/>
    <xf numFmtId="0" fontId="0" fillId="0" borderId="29" xfId="5" applyFont="1" applyBorder="1"/>
    <xf numFmtId="168" fontId="21" fillId="0" borderId="30" xfId="0" applyNumberFormat="1" applyFont="1" applyBorder="1" applyAlignment="1">
      <alignment vertical="center"/>
    </xf>
    <xf numFmtId="0" fontId="7" fillId="0" borderId="30" xfId="5" applyFont="1" applyBorder="1" applyAlignment="1">
      <alignment horizontal="center"/>
    </xf>
    <xf numFmtId="0" fontId="0" fillId="0" borderId="30" xfId="5" applyFont="1" applyBorder="1" applyAlignment="1">
      <alignment horizontal="center"/>
    </xf>
    <xf numFmtId="0" fontId="0" fillId="0" borderId="30" xfId="5" applyFont="1" applyBorder="1"/>
    <xf numFmtId="0" fontId="7" fillId="0" borderId="30" xfId="5" applyFont="1" applyBorder="1"/>
    <xf numFmtId="0" fontId="0" fillId="0" borderId="31" xfId="5" applyFont="1" applyBorder="1"/>
    <xf numFmtId="0" fontId="0" fillId="0" borderId="32" xfId="0" applyBorder="1"/>
    <xf numFmtId="0" fontId="0" fillId="0" borderId="33" xfId="0" applyBorder="1"/>
    <xf numFmtId="0" fontId="0" fillId="0" borderId="34" xfId="0" applyBorder="1" applyAlignment="1">
      <alignment horizontal="center"/>
    </xf>
    <xf numFmtId="0" fontId="21" fillId="2" borderId="35" xfId="0" applyFont="1" applyFill="1" applyBorder="1" applyAlignment="1">
      <alignment vertical="center"/>
    </xf>
    <xf numFmtId="0" fontId="21" fillId="2" borderId="0" xfId="0" applyFont="1" applyFill="1" applyBorder="1" applyAlignment="1">
      <alignment vertical="center"/>
    </xf>
    <xf numFmtId="0" fontId="21" fillId="2" borderId="36" xfId="0" applyFont="1" applyFill="1" applyBorder="1" applyAlignment="1">
      <alignment vertical="center"/>
    </xf>
    <xf numFmtId="0" fontId="21" fillId="2" borderId="35" xfId="0" applyFont="1" applyFill="1" applyBorder="1" applyAlignment="1">
      <alignment horizontal="left" vertical="center"/>
    </xf>
    <xf numFmtId="0" fontId="21" fillId="2" borderId="0" xfId="0" applyFont="1" applyFill="1" applyBorder="1" applyAlignment="1">
      <alignment horizontal="left" vertical="center"/>
    </xf>
    <xf numFmtId="0" fontId="21" fillId="2" borderId="36" xfId="0" applyFont="1" applyFill="1" applyBorder="1" applyAlignment="1">
      <alignment horizontal="left" vertical="center"/>
    </xf>
    <xf numFmtId="0" fontId="21" fillId="2" borderId="37" xfId="0" applyFont="1" applyFill="1" applyBorder="1" applyAlignment="1">
      <alignment horizontal="left" vertical="center"/>
    </xf>
    <xf numFmtId="0" fontId="21" fillId="2" borderId="38" xfId="0" applyFont="1" applyFill="1" applyBorder="1" applyAlignment="1">
      <alignment horizontal="left" vertical="center"/>
    </xf>
    <xf numFmtId="0" fontId="21" fillId="2" borderId="39" xfId="0" applyFont="1" applyFill="1" applyBorder="1" applyAlignment="1">
      <alignment horizontal="left" vertical="center"/>
    </xf>
    <xf numFmtId="0" fontId="21" fillId="2" borderId="0" xfId="0" applyFont="1" applyFill="1" applyBorder="1" applyAlignment="1">
      <alignment horizontal="center" vertical="center"/>
    </xf>
    <xf numFmtId="0" fontId="21" fillId="11" borderId="4" xfId="0" applyFont="1" applyFill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7" fillId="0" borderId="4" xfId="0" applyFont="1" applyBorder="1"/>
    <xf numFmtId="0" fontId="7" fillId="0" borderId="4" xfId="0" applyFont="1" applyBorder="1" applyAlignment="1">
      <alignment horizontal="center"/>
    </xf>
    <xf numFmtId="169" fontId="7" fillId="0" borderId="4" xfId="0" applyNumberFormat="1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3" borderId="4" xfId="0" applyFont="1" applyFill="1" applyBorder="1" applyAlignment="1">
      <alignment horizontal="center"/>
    </xf>
    <xf numFmtId="169" fontId="21" fillId="3" borderId="4" xfId="0" applyNumberFormat="1" applyFont="1" applyFill="1" applyBorder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21" fillId="9" borderId="40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14" fillId="0" borderId="6" xfId="6" applyFont="1" applyBorder="1" applyAlignment="1">
      <alignment horizontal="center" vertical="center"/>
    </xf>
    <xf numFmtId="0" fontId="25" fillId="0" borderId="7" xfId="0" applyFont="1" applyBorder="1" applyAlignment="1"/>
    <xf numFmtId="0" fontId="5" fillId="0" borderId="9" xfId="5" applyFont="1" applyBorder="1" applyAlignment="1">
      <alignment horizontal="center"/>
    </xf>
    <xf numFmtId="0" fontId="26" fillId="0" borderId="10" xfId="0" applyFont="1" applyBorder="1" applyAlignment="1">
      <alignment horizontal="left" vertical="center" wrapText="1"/>
    </xf>
    <xf numFmtId="0" fontId="27" fillId="0" borderId="11" xfId="5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 wrapText="1"/>
    </xf>
    <xf numFmtId="0" fontId="29" fillId="0" borderId="10" xfId="5" applyFont="1" applyBorder="1" applyAlignment="1">
      <alignment horizontal="center" vertical="center" wrapText="1"/>
    </xf>
    <xf numFmtId="0" fontId="15" fillId="0" borderId="21" xfId="5" applyFont="1" applyBorder="1" applyAlignment="1">
      <alignment horizontal="center" vertical="center"/>
    </xf>
    <xf numFmtId="0" fontId="33" fillId="0" borderId="4" xfId="5" applyFont="1" applyBorder="1" applyAlignment="1">
      <alignment horizontal="center" vertical="center"/>
    </xf>
    <xf numFmtId="0" fontId="15" fillId="0" borderId="4" xfId="5" applyFont="1" applyBorder="1" applyAlignment="1">
      <alignment horizontal="center" vertical="center"/>
    </xf>
    <xf numFmtId="0" fontId="34" fillId="0" borderId="14" xfId="5" applyFont="1" applyBorder="1" applyAlignment="1">
      <alignment horizontal="center"/>
    </xf>
    <xf numFmtId="0" fontId="34" fillId="0" borderId="4" xfId="5" applyFont="1" applyBorder="1" applyAlignment="1">
      <alignment horizontal="center"/>
    </xf>
    <xf numFmtId="0" fontId="35" fillId="0" borderId="4" xfId="5" applyFont="1" applyBorder="1" applyAlignment="1">
      <alignment horizontal="center"/>
    </xf>
    <xf numFmtId="0" fontId="21" fillId="0" borderId="4" xfId="5" applyFont="1" applyBorder="1" applyAlignment="1">
      <alignment horizontal="center"/>
    </xf>
    <xf numFmtId="0" fontId="37" fillId="0" borderId="21" xfId="3" applyFont="1" applyBorder="1" applyAlignment="1">
      <alignment horizontal="center" vertical="center"/>
    </xf>
    <xf numFmtId="0" fontId="37" fillId="0" borderId="4" xfId="3" applyFont="1" applyBorder="1" applyAlignment="1">
      <alignment horizontal="left" vertical="center"/>
    </xf>
    <xf numFmtId="4" fontId="7" fillId="0" borderId="24" xfId="0" applyNumberFormat="1" applyFont="1" applyBorder="1" applyAlignment="1">
      <alignment horizontal="center"/>
    </xf>
    <xf numFmtId="4" fontId="7" fillId="0" borderId="24" xfId="0" applyNumberFormat="1" applyFont="1" applyBorder="1" applyAlignment="1" applyProtection="1">
      <alignment horizontal="center"/>
      <protection locked="0"/>
    </xf>
    <xf numFmtId="4" fontId="7" fillId="0" borderId="11" xfId="0" applyNumberFormat="1" applyFont="1" applyBorder="1" applyAlignment="1">
      <alignment horizontal="center"/>
    </xf>
    <xf numFmtId="4" fontId="7" fillId="0" borderId="11" xfId="0" applyNumberFormat="1" applyFont="1" applyBorder="1" applyAlignment="1" applyProtection="1">
      <alignment horizontal="center"/>
      <protection locked="0"/>
    </xf>
    <xf numFmtId="4" fontId="21" fillId="0" borderId="4" xfId="0" applyNumberFormat="1" applyFont="1" applyBorder="1" applyAlignment="1">
      <alignment horizontal="center"/>
    </xf>
    <xf numFmtId="4" fontId="21" fillId="0" borderId="4" xfId="0" applyNumberFormat="1" applyFont="1" applyBorder="1" applyAlignment="1" applyProtection="1">
      <alignment horizontal="center"/>
      <protection locked="0"/>
    </xf>
    <xf numFmtId="4" fontId="7" fillId="0" borderId="4" xfId="0" applyNumberFormat="1" applyFont="1" applyBorder="1" applyAlignment="1" applyProtection="1">
      <alignment horizontal="center"/>
      <protection locked="0"/>
    </xf>
    <xf numFmtId="0" fontId="25" fillId="0" borderId="7" xfId="6" applyFont="1" applyBorder="1" applyAlignment="1">
      <alignment horizontal="left"/>
    </xf>
    <xf numFmtId="0" fontId="41" fillId="9" borderId="4" xfId="0" applyFont="1" applyFill="1" applyBorder="1" applyAlignment="1">
      <alignment horizontal="center" vertical="center"/>
    </xf>
    <xf numFmtId="0" fontId="42" fillId="10" borderId="1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</cellXfs>
  <cellStyles count="7">
    <cellStyle name="Normal" xfId="0" builtinId="0"/>
    <cellStyle name="Normal 2" xfId="2"/>
    <cellStyle name="Normal 2 2" xfId="3"/>
    <cellStyle name="Normal 27" xfId="4"/>
    <cellStyle name="Normal 3" xfId="5"/>
    <cellStyle name="Normal 3 2" xfId="6"/>
    <cellStyle name="Porcentagem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EFEFEF"/>
      <rgbColor rgb="FFEEEEEE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CC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231840</xdr:colOff>
      <xdr:row>1</xdr:row>
      <xdr:rowOff>118080</xdr:rowOff>
    </xdr:from>
    <xdr:to>
      <xdr:col>7</xdr:col>
      <xdr:colOff>1112400</xdr:colOff>
      <xdr:row>6</xdr:row>
      <xdr:rowOff>340200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2126520" y="289440"/>
          <a:ext cx="14336280" cy="11556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2725920</xdr:colOff>
      <xdr:row>66</xdr:row>
      <xdr:rowOff>195480</xdr:rowOff>
    </xdr:from>
    <xdr:to>
      <xdr:col>5</xdr:col>
      <xdr:colOff>213840</xdr:colOff>
      <xdr:row>70</xdr:row>
      <xdr:rowOff>284400</xdr:rowOff>
    </xdr:to>
    <xdr:sp macro="" textlink="">
      <xdr:nvSpPr>
        <xdr:cNvPr id="3" name="CustomShape 1"/>
        <xdr:cNvSpPr/>
      </xdr:nvSpPr>
      <xdr:spPr>
        <a:xfrm>
          <a:off x="6061320" y="30958560"/>
          <a:ext cx="6902640" cy="19659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/>
            </a:rPr>
            <a:t>__________________________________________________________     </a:t>
          </a:r>
          <a:endParaRPr lang="pt-BR" sz="13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/>
            </a:rPr>
            <a:t>EDUARDO OLIVEIRA DOS SANTOS JUNIOR</a:t>
          </a:r>
          <a:endParaRPr lang="pt-BR" sz="13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strike="noStrike" spc="-1">
              <a:solidFill>
                <a:srgbClr val="000000"/>
              </a:solidFill>
              <a:latin typeface="Arial"/>
            </a:rPr>
            <a:t> SECRETÁRIO DE OBRAS, INFRAESTRUTURA E URBANISMO</a:t>
          </a:r>
          <a:endParaRPr lang="pt-BR" sz="1300" b="0" strike="noStrike" spc="-1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19800</xdr:colOff>
      <xdr:row>1</xdr:row>
      <xdr:rowOff>17640</xdr:rowOff>
    </xdr:from>
    <xdr:to>
      <xdr:col>6</xdr:col>
      <xdr:colOff>78840</xdr:colOff>
      <xdr:row>4</xdr:row>
      <xdr:rowOff>218160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5440" y="237960"/>
          <a:ext cx="9462600" cy="7304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3072240</xdr:colOff>
      <xdr:row>39</xdr:row>
      <xdr:rowOff>144720</xdr:rowOff>
    </xdr:from>
    <xdr:to>
      <xdr:col>4</xdr:col>
      <xdr:colOff>88560</xdr:colOff>
      <xdr:row>45</xdr:row>
      <xdr:rowOff>141480</xdr:rowOff>
    </xdr:to>
    <xdr:sp macro="" textlink="">
      <xdr:nvSpPr>
        <xdr:cNvPr id="3" name="CustomShape 1"/>
        <xdr:cNvSpPr/>
      </xdr:nvSpPr>
      <xdr:spPr>
        <a:xfrm>
          <a:off x="3827880" y="8049600"/>
          <a:ext cx="3846240" cy="9720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_____________________________________________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EDUARDO OLIVEIRA DOS SANTOS JUNIOR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000" b="0" strike="noStrike" spc="-1">
              <a:solidFill>
                <a:srgbClr val="000000"/>
              </a:solidFill>
              <a:latin typeface="Arial"/>
            </a:rPr>
            <a:t>ENGENHEIRO CIVIL - SOIURB</a:t>
          </a:r>
          <a:endParaRPr lang="pt-BR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000" b="0" strike="noStrike" spc="-1">
              <a:solidFill>
                <a:srgbClr val="000000"/>
              </a:solidFill>
              <a:latin typeface="Arial"/>
            </a:rPr>
            <a:t>CREA Nº 5069244515</a:t>
          </a:r>
          <a:endParaRPr lang="pt-BR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000" b="0" strike="noStrike" spc="-1">
              <a:solidFill>
                <a:srgbClr val="000000"/>
              </a:solidFill>
              <a:latin typeface="Arial"/>
            </a:rPr>
            <a:t>SECRETÁRIO DE OBRAS, INFRAESTRUTURA E URBANISMO</a:t>
          </a:r>
          <a:endParaRPr lang="pt-BR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000" b="0" strike="noStrike" spc="-1">
              <a:solidFill>
                <a:srgbClr val="000000"/>
              </a:solidFill>
              <a:latin typeface="Arial"/>
            </a:rPr>
            <a:t> </a:t>
          </a:r>
          <a:endParaRPr lang="pt-BR" sz="1000" b="0" strike="noStrike" spc="-1"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125640</xdr:rowOff>
    </xdr:from>
    <xdr:to>
      <xdr:col>3</xdr:col>
      <xdr:colOff>625680</xdr:colOff>
      <xdr:row>4</xdr:row>
      <xdr:rowOff>128880</xdr:rowOff>
    </xdr:to>
    <xdr:pic>
      <xdr:nvPicPr>
        <xdr:cNvPr id="4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125640"/>
          <a:ext cx="7409160" cy="6508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789120</xdr:colOff>
      <xdr:row>76</xdr:row>
      <xdr:rowOff>60120</xdr:rowOff>
    </xdr:from>
    <xdr:to>
      <xdr:col>2</xdr:col>
      <xdr:colOff>567000</xdr:colOff>
      <xdr:row>88</xdr:row>
      <xdr:rowOff>41400</xdr:rowOff>
    </xdr:to>
    <xdr:sp macro="" textlink="">
      <xdr:nvSpPr>
        <xdr:cNvPr id="5" name="CustomShape 1"/>
        <xdr:cNvSpPr/>
      </xdr:nvSpPr>
      <xdr:spPr>
        <a:xfrm>
          <a:off x="1262520" y="15486480"/>
          <a:ext cx="5130360" cy="19245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Arial"/>
            </a:rPr>
            <a:t>_________________________________________________________     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Arial"/>
            </a:rPr>
            <a:t>EDUARDO OLIVEIRA DOS SANTOS JUNIOR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Arial"/>
            </a:rPr>
            <a:t> </a:t>
          </a:r>
          <a:r>
            <a:rPr lang="pt-BR" sz="1200" b="0" strike="noStrike" spc="-1">
              <a:solidFill>
                <a:srgbClr val="000000"/>
              </a:solidFill>
              <a:latin typeface="Arial"/>
            </a:rPr>
            <a:t>SECRETÁRIO DE OBRAS, INFRAESTRUTURA E URBANISMO</a:t>
          </a:r>
          <a:endParaRPr lang="pt-BR" sz="12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2"/>
  <sheetViews>
    <sheetView showZeros="0" tabSelected="1" view="pageBreakPreview" topLeftCell="A52" zoomScale="85" zoomScaleNormal="70" zoomScalePageLayoutView="85" workbookViewId="0">
      <selection activeCell="H56" sqref="H56"/>
    </sheetView>
  </sheetViews>
  <sheetFormatPr defaultColWidth="8.85546875" defaultRowHeight="12.75"/>
  <cols>
    <col min="1" max="1" width="10" style="15" customWidth="1"/>
    <col min="2" max="2" width="16.85546875" style="16" customWidth="1"/>
    <col min="3" max="3" width="20.42578125" style="16" customWidth="1"/>
    <col min="4" max="4" width="123.28515625" style="17" customWidth="1"/>
    <col min="5" max="5" width="10.140625" style="18" customWidth="1"/>
    <col min="6" max="6" width="12.7109375" style="19" customWidth="1"/>
    <col min="7" max="7" width="24.140625" style="20" customWidth="1"/>
    <col min="8" max="8" width="25.42578125" style="20" customWidth="1"/>
    <col min="9" max="9" width="27.140625" style="20" customWidth="1"/>
    <col min="10" max="71" width="11.5703125" customWidth="1"/>
    <col min="1019" max="1024" width="11.5703125" customWidth="1"/>
  </cols>
  <sheetData>
    <row r="1" spans="1:17" ht="13.5" customHeight="1">
      <c r="A1" s="14"/>
      <c r="B1" s="14"/>
      <c r="C1" s="14"/>
      <c r="D1" s="14"/>
      <c r="E1" s="14"/>
      <c r="F1" s="14"/>
      <c r="G1" s="14"/>
      <c r="H1" s="14"/>
      <c r="I1" s="14"/>
      <c r="J1" s="21"/>
    </row>
    <row r="2" spans="1:17">
      <c r="A2" s="14"/>
      <c r="B2" s="14"/>
      <c r="C2" s="14"/>
      <c r="D2" s="14"/>
      <c r="E2" s="14"/>
      <c r="F2" s="14"/>
      <c r="G2" s="14"/>
      <c r="H2" s="14"/>
      <c r="I2" s="14"/>
      <c r="J2" s="21"/>
    </row>
    <row r="3" spans="1:17" ht="15.75" customHeight="1">
      <c r="A3" s="14"/>
      <c r="B3" s="14"/>
      <c r="C3" s="14"/>
      <c r="D3" s="14"/>
      <c r="E3" s="14"/>
      <c r="F3" s="14"/>
      <c r="G3" s="14"/>
      <c r="H3" s="14"/>
      <c r="I3" s="14"/>
      <c r="J3" s="21"/>
    </row>
    <row r="4" spans="1:17" ht="15" customHeight="1">
      <c r="A4" s="14"/>
      <c r="B4" s="14"/>
      <c r="C4" s="14"/>
      <c r="D4" s="14"/>
      <c r="E4" s="14"/>
      <c r="F4" s="14"/>
      <c r="G4" s="14"/>
      <c r="H4" s="14"/>
      <c r="I4" s="14"/>
      <c r="J4" s="21"/>
    </row>
    <row r="5" spans="1:17" ht="15" customHeight="1">
      <c r="A5" s="14"/>
      <c r="B5" s="14"/>
      <c r="C5" s="14"/>
      <c r="D5" s="14"/>
      <c r="E5" s="14"/>
      <c r="F5" s="14"/>
      <c r="G5" s="14"/>
      <c r="H5" s="14"/>
      <c r="I5" s="14"/>
      <c r="J5" s="21"/>
    </row>
    <row r="6" spans="1:17" ht="15" customHeight="1">
      <c r="A6" s="14"/>
      <c r="B6" s="14"/>
      <c r="C6" s="14"/>
      <c r="D6" s="14"/>
      <c r="E6" s="14"/>
      <c r="F6" s="14"/>
      <c r="G6" s="14"/>
      <c r="H6" s="14"/>
      <c r="I6" s="14"/>
      <c r="J6" s="21"/>
    </row>
    <row r="7" spans="1:17" ht="49.5" customHeight="1">
      <c r="A7" s="14"/>
      <c r="B7" s="14"/>
      <c r="C7" s="14"/>
      <c r="D7" s="14"/>
      <c r="E7" s="14"/>
      <c r="F7" s="14"/>
      <c r="G7" s="14"/>
      <c r="H7" s="14"/>
      <c r="I7" s="14"/>
      <c r="J7" s="21"/>
    </row>
    <row r="8" spans="1:17" ht="33" customHeight="1">
      <c r="A8" s="13" t="s">
        <v>0</v>
      </c>
      <c r="B8" s="13"/>
      <c r="C8" s="13"/>
      <c r="D8" s="13"/>
      <c r="E8" s="13"/>
      <c r="F8" s="13"/>
      <c r="G8" s="13"/>
      <c r="H8" s="13"/>
      <c r="I8" s="13"/>
    </row>
    <row r="9" spans="1:17" ht="34.5" customHeight="1">
      <c r="A9" s="12" t="s">
        <v>1</v>
      </c>
      <c r="B9" s="12"/>
      <c r="C9" s="12"/>
      <c r="D9" s="12"/>
      <c r="E9" s="12"/>
      <c r="F9" s="12"/>
      <c r="G9" s="12"/>
      <c r="H9" s="12"/>
      <c r="I9" s="12"/>
    </row>
    <row r="10" spans="1:17" ht="57.6" customHeight="1">
      <c r="A10" s="11" t="s">
        <v>2</v>
      </c>
      <c r="B10" s="11"/>
      <c r="C10" s="11"/>
      <c r="D10" s="11"/>
      <c r="E10" s="11"/>
      <c r="F10" s="11"/>
      <c r="G10" s="11"/>
      <c r="H10" s="11"/>
      <c r="I10" s="11"/>
    </row>
    <row r="11" spans="1:17" s="23" customFormat="1" ht="47.25" customHeight="1">
      <c r="A11" s="22" t="s">
        <v>3</v>
      </c>
      <c r="B11" s="10" t="s">
        <v>4</v>
      </c>
      <c r="C11" s="10"/>
      <c r="D11" s="22" t="s">
        <v>5</v>
      </c>
      <c r="E11" s="22" t="s">
        <v>6</v>
      </c>
      <c r="F11" s="22" t="s">
        <v>7</v>
      </c>
      <c r="G11" s="22" t="s">
        <v>8</v>
      </c>
      <c r="H11" s="22" t="s">
        <v>9</v>
      </c>
      <c r="I11" s="22" t="s">
        <v>10</v>
      </c>
    </row>
    <row r="12" spans="1:17" ht="43.9" customHeight="1">
      <c r="A12" s="24">
        <v>1</v>
      </c>
      <c r="B12" s="9"/>
      <c r="C12" s="9"/>
      <c r="D12" s="24" t="s">
        <v>11</v>
      </c>
      <c r="E12" s="24"/>
      <c r="F12" s="24"/>
      <c r="G12" s="25"/>
      <c r="H12" s="25"/>
      <c r="I12" s="25">
        <f>I13</f>
        <v>1155.18</v>
      </c>
    </row>
    <row r="13" spans="1:17" ht="43.9" customHeight="1">
      <c r="A13" s="26" t="s">
        <v>12</v>
      </c>
      <c r="B13" s="27" t="s">
        <v>13</v>
      </c>
      <c r="C13" s="28" t="s">
        <v>14</v>
      </c>
      <c r="D13" s="29" t="s">
        <v>15</v>
      </c>
      <c r="E13" s="28" t="s">
        <v>16</v>
      </c>
      <c r="F13" s="28">
        <v>6</v>
      </c>
      <c r="G13" s="30">
        <v>154.02000000000001</v>
      </c>
      <c r="H13" s="31">
        <f>G13*1.25</f>
        <v>192.52500000000001</v>
      </c>
      <c r="I13" s="31">
        <f>F13*ROUND(H13,2)</f>
        <v>1155.18</v>
      </c>
    </row>
    <row r="14" spans="1:17" s="33" customFormat="1" ht="43.9" customHeight="1">
      <c r="A14" s="24">
        <v>2</v>
      </c>
      <c r="B14" s="9"/>
      <c r="C14" s="9"/>
      <c r="D14" s="32" t="s">
        <v>17</v>
      </c>
      <c r="E14" s="24"/>
      <c r="F14" s="24">
        <v>76</v>
      </c>
      <c r="G14" s="25"/>
      <c r="H14" s="25"/>
      <c r="I14" s="25">
        <f>SUM(I15:I17)</f>
        <v>100880.12</v>
      </c>
      <c r="J14" s="8"/>
      <c r="K14" s="8"/>
      <c r="L14" s="8"/>
      <c r="M14" s="8"/>
      <c r="N14" s="8"/>
      <c r="O14" s="8"/>
      <c r="P14" s="8"/>
      <c r="Q14" s="8"/>
    </row>
    <row r="15" spans="1:17" ht="43.9" customHeight="1">
      <c r="A15" s="26" t="s">
        <v>18</v>
      </c>
      <c r="B15" s="27" t="s">
        <v>13</v>
      </c>
      <c r="C15" s="28" t="s">
        <v>19</v>
      </c>
      <c r="D15" s="34" t="s">
        <v>20</v>
      </c>
      <c r="E15" s="28" t="s">
        <v>21</v>
      </c>
      <c r="F15" s="28">
        <v>76</v>
      </c>
      <c r="G15" s="30">
        <v>54.59</v>
      </c>
      <c r="H15" s="31">
        <f>G15*1.25</f>
        <v>68.237500000000011</v>
      </c>
      <c r="I15" s="31">
        <f>F15*ROUND(H15,2)</f>
        <v>5186.24</v>
      </c>
    </row>
    <row r="16" spans="1:17" ht="43.9" customHeight="1">
      <c r="A16" s="26" t="s">
        <v>22</v>
      </c>
      <c r="B16" s="27" t="s">
        <v>13</v>
      </c>
      <c r="C16" s="28" t="s">
        <v>23</v>
      </c>
      <c r="D16" s="29" t="s">
        <v>24</v>
      </c>
      <c r="E16" s="28" t="s">
        <v>21</v>
      </c>
      <c r="F16" s="28">
        <f>F15</f>
        <v>76</v>
      </c>
      <c r="G16" s="30">
        <v>965.66</v>
      </c>
      <c r="H16" s="31">
        <f>G16*1.25</f>
        <v>1207.075</v>
      </c>
      <c r="I16" s="31">
        <f>F16*ROUND(H16,2)</f>
        <v>91738.079999999987</v>
      </c>
    </row>
    <row r="17" spans="1:17" s="35" customFormat="1" ht="43.9" customHeight="1">
      <c r="A17" s="26" t="s">
        <v>25</v>
      </c>
      <c r="B17" s="27" t="s">
        <v>26</v>
      </c>
      <c r="C17" s="28">
        <v>101632</v>
      </c>
      <c r="D17" s="29" t="s">
        <v>27</v>
      </c>
      <c r="E17" s="28" t="s">
        <v>21</v>
      </c>
      <c r="F17" s="28">
        <f>F15</f>
        <v>76</v>
      </c>
      <c r="G17" s="30">
        <v>41.64</v>
      </c>
      <c r="H17" s="31">
        <f>G17*1.25</f>
        <v>52.05</v>
      </c>
      <c r="I17" s="31">
        <f>F17*ROUND(H17,2)</f>
        <v>3955.7999999999997</v>
      </c>
    </row>
    <row r="18" spans="1:17" ht="43.9" customHeight="1">
      <c r="A18" s="24">
        <v>3</v>
      </c>
      <c r="B18" s="9"/>
      <c r="C18" s="9"/>
      <c r="D18" s="32" t="s">
        <v>28</v>
      </c>
      <c r="E18" s="24"/>
      <c r="F18" s="24">
        <v>24</v>
      </c>
      <c r="G18" s="25"/>
      <c r="H18" s="25"/>
      <c r="I18" s="25">
        <f>SUM(I19:I21)</f>
        <v>31856.879999999997</v>
      </c>
      <c r="J18" s="8"/>
      <c r="K18" s="8"/>
      <c r="L18" s="8"/>
      <c r="M18" s="8"/>
      <c r="N18" s="8"/>
      <c r="O18" s="8"/>
      <c r="P18" s="8"/>
      <c r="Q18" s="8"/>
    </row>
    <row r="19" spans="1:17" ht="43.9" customHeight="1">
      <c r="A19" s="26" t="s">
        <v>29</v>
      </c>
      <c r="B19" s="27" t="s">
        <v>13</v>
      </c>
      <c r="C19" s="28" t="s">
        <v>19</v>
      </c>
      <c r="D19" s="34" t="s">
        <v>20</v>
      </c>
      <c r="E19" s="28" t="s">
        <v>21</v>
      </c>
      <c r="F19" s="28">
        <v>24</v>
      </c>
      <c r="G19" s="30">
        <v>54.59</v>
      </c>
      <c r="H19" s="31">
        <f>G19*1.25</f>
        <v>68.237500000000011</v>
      </c>
      <c r="I19" s="31">
        <f>F19*ROUND(H19,2)</f>
        <v>1637.7599999999998</v>
      </c>
    </row>
    <row r="20" spans="1:17" ht="43.9" customHeight="1">
      <c r="A20" s="26" t="s">
        <v>30</v>
      </c>
      <c r="B20" s="27" t="s">
        <v>13</v>
      </c>
      <c r="C20" s="28" t="s">
        <v>23</v>
      </c>
      <c r="D20" s="29" t="s">
        <v>24</v>
      </c>
      <c r="E20" s="28" t="s">
        <v>21</v>
      </c>
      <c r="F20" s="28">
        <f>F19</f>
        <v>24</v>
      </c>
      <c r="G20" s="30">
        <v>965.66</v>
      </c>
      <c r="H20" s="31">
        <f>G20*1.25</f>
        <v>1207.075</v>
      </c>
      <c r="I20" s="31">
        <f>F20*ROUND(H20,2)</f>
        <v>28969.919999999998</v>
      </c>
    </row>
    <row r="21" spans="1:17" s="35" customFormat="1" ht="43.9" customHeight="1">
      <c r="A21" s="26" t="s">
        <v>31</v>
      </c>
      <c r="B21" s="27" t="s">
        <v>26</v>
      </c>
      <c r="C21" s="28">
        <v>101632</v>
      </c>
      <c r="D21" s="29" t="s">
        <v>32</v>
      </c>
      <c r="E21" s="28" t="s">
        <v>21</v>
      </c>
      <c r="F21" s="28">
        <f>F19</f>
        <v>24</v>
      </c>
      <c r="G21" s="30">
        <v>41.64</v>
      </c>
      <c r="H21" s="31">
        <f>G21*1.25</f>
        <v>52.05</v>
      </c>
      <c r="I21" s="31">
        <f>F21*ROUND(H21,2)</f>
        <v>1249.1999999999998</v>
      </c>
    </row>
    <row r="22" spans="1:17" s="35" customFormat="1" ht="43.9" customHeight="1">
      <c r="A22" s="24">
        <v>4</v>
      </c>
      <c r="B22" s="9"/>
      <c r="C22" s="9"/>
      <c r="D22" s="32" t="s">
        <v>33</v>
      </c>
      <c r="E22" s="24"/>
      <c r="F22" s="24">
        <f>F23+F27</f>
        <v>19</v>
      </c>
      <c r="G22" s="25"/>
      <c r="H22" s="25"/>
      <c r="I22" s="25">
        <f>I23+I27</f>
        <v>25220.03</v>
      </c>
    </row>
    <row r="23" spans="1:17" s="35" customFormat="1" ht="25.5" customHeight="1">
      <c r="A23" s="36" t="s">
        <v>34</v>
      </c>
      <c r="B23" s="7"/>
      <c r="C23" s="7"/>
      <c r="D23" s="37" t="s">
        <v>35</v>
      </c>
      <c r="E23" s="36"/>
      <c r="F23" s="36">
        <v>7</v>
      </c>
      <c r="G23" s="38"/>
      <c r="H23" s="38"/>
      <c r="I23" s="38">
        <f>SUM(I24:I26)</f>
        <v>9291.59</v>
      </c>
    </row>
    <row r="24" spans="1:17" s="35" customFormat="1" ht="43.9" customHeight="1">
      <c r="A24" s="26" t="s">
        <v>36</v>
      </c>
      <c r="B24" s="27" t="s">
        <v>13</v>
      </c>
      <c r="C24" s="28" t="s">
        <v>19</v>
      </c>
      <c r="D24" s="34" t="s">
        <v>20</v>
      </c>
      <c r="E24" s="28" t="s">
        <v>21</v>
      </c>
      <c r="F24" s="28">
        <v>7</v>
      </c>
      <c r="G24" s="30">
        <v>54.59</v>
      </c>
      <c r="H24" s="31">
        <f>G24*1.25</f>
        <v>68.237500000000011</v>
      </c>
      <c r="I24" s="31">
        <f>F24*ROUND(H24,2)</f>
        <v>477.67999999999995</v>
      </c>
    </row>
    <row r="25" spans="1:17" s="35" customFormat="1" ht="43.9" customHeight="1">
      <c r="A25" s="26" t="s">
        <v>37</v>
      </c>
      <c r="B25" s="27" t="s">
        <v>13</v>
      </c>
      <c r="C25" s="28" t="s">
        <v>23</v>
      </c>
      <c r="D25" s="29" t="s">
        <v>24</v>
      </c>
      <c r="E25" s="28" t="s">
        <v>21</v>
      </c>
      <c r="F25" s="28">
        <f>F24</f>
        <v>7</v>
      </c>
      <c r="G25" s="30">
        <v>965.66</v>
      </c>
      <c r="H25" s="31">
        <f>G25*1.25</f>
        <v>1207.075</v>
      </c>
      <c r="I25" s="31">
        <f>F25*ROUND(H25,2)</f>
        <v>8449.56</v>
      </c>
    </row>
    <row r="26" spans="1:17" s="35" customFormat="1" ht="43.9" customHeight="1">
      <c r="A26" s="26" t="s">
        <v>38</v>
      </c>
      <c r="B26" s="27" t="s">
        <v>26</v>
      </c>
      <c r="C26" s="28">
        <v>101632</v>
      </c>
      <c r="D26" s="29" t="s">
        <v>32</v>
      </c>
      <c r="E26" s="28" t="s">
        <v>21</v>
      </c>
      <c r="F26" s="28">
        <f>F25</f>
        <v>7</v>
      </c>
      <c r="G26" s="30">
        <v>41.64</v>
      </c>
      <c r="H26" s="31">
        <f>G26*1.25</f>
        <v>52.05</v>
      </c>
      <c r="I26" s="31">
        <f>F26*ROUND(H26,2)</f>
        <v>364.34999999999997</v>
      </c>
    </row>
    <row r="27" spans="1:17" s="35" customFormat="1" ht="25.5" customHeight="1">
      <c r="A27" s="36" t="s">
        <v>39</v>
      </c>
      <c r="B27" s="7"/>
      <c r="C27" s="7"/>
      <c r="D27" s="37" t="s">
        <v>40</v>
      </c>
      <c r="E27" s="36"/>
      <c r="F27" s="36">
        <v>12</v>
      </c>
      <c r="G27" s="38"/>
      <c r="H27" s="38"/>
      <c r="I27" s="38">
        <f>SUM(I28:I30)</f>
        <v>15928.439999999999</v>
      </c>
    </row>
    <row r="28" spans="1:17" s="35" customFormat="1" ht="43.9" customHeight="1">
      <c r="A28" s="26" t="s">
        <v>41</v>
      </c>
      <c r="B28" s="27" t="s">
        <v>13</v>
      </c>
      <c r="C28" s="28" t="s">
        <v>19</v>
      </c>
      <c r="D28" s="34" t="s">
        <v>20</v>
      </c>
      <c r="E28" s="28" t="s">
        <v>21</v>
      </c>
      <c r="F28" s="28">
        <v>12</v>
      </c>
      <c r="G28" s="30">
        <v>54.59</v>
      </c>
      <c r="H28" s="31">
        <f>G28*1.25</f>
        <v>68.237500000000011</v>
      </c>
      <c r="I28" s="31">
        <f>F28*ROUND(H28,2)</f>
        <v>818.87999999999988</v>
      </c>
    </row>
    <row r="29" spans="1:17" s="35" customFormat="1" ht="43.9" customHeight="1">
      <c r="A29" s="26" t="s">
        <v>42</v>
      </c>
      <c r="B29" s="27" t="s">
        <v>13</v>
      </c>
      <c r="C29" s="28" t="s">
        <v>23</v>
      </c>
      <c r="D29" s="29" t="s">
        <v>24</v>
      </c>
      <c r="E29" s="28" t="s">
        <v>21</v>
      </c>
      <c r="F29" s="28">
        <f>F28</f>
        <v>12</v>
      </c>
      <c r="G29" s="30">
        <v>965.66</v>
      </c>
      <c r="H29" s="31">
        <f>G29*1.25</f>
        <v>1207.075</v>
      </c>
      <c r="I29" s="31">
        <f>F29*ROUND(H29,2)</f>
        <v>14484.96</v>
      </c>
    </row>
    <row r="30" spans="1:17" s="35" customFormat="1" ht="43.9" customHeight="1">
      <c r="A30" s="26" t="s">
        <v>43</v>
      </c>
      <c r="B30" s="27" t="s">
        <v>26</v>
      </c>
      <c r="C30" s="28">
        <v>101632</v>
      </c>
      <c r="D30" s="29" t="s">
        <v>32</v>
      </c>
      <c r="E30" s="28" t="s">
        <v>21</v>
      </c>
      <c r="F30" s="28">
        <f>F29</f>
        <v>12</v>
      </c>
      <c r="G30" s="30">
        <v>41.64</v>
      </c>
      <c r="H30" s="31">
        <f>G30*1.25</f>
        <v>52.05</v>
      </c>
      <c r="I30" s="31">
        <f>F30*ROUND(H30,2)</f>
        <v>624.59999999999991</v>
      </c>
    </row>
    <row r="31" spans="1:17" s="33" customFormat="1" ht="43.9" customHeight="1">
      <c r="A31" s="24">
        <v>5</v>
      </c>
      <c r="B31" s="9"/>
      <c r="C31" s="9"/>
      <c r="D31" s="32" t="s">
        <v>44</v>
      </c>
      <c r="E31" s="24"/>
      <c r="F31" s="24">
        <v>29</v>
      </c>
      <c r="G31" s="25"/>
      <c r="H31" s="25"/>
      <c r="I31" s="25">
        <f>SUM(I32:I34)</f>
        <v>38493.729999999996</v>
      </c>
      <c r="J31" s="8"/>
      <c r="K31" s="8"/>
      <c r="L31" s="8"/>
      <c r="M31" s="8"/>
      <c r="N31" s="8"/>
      <c r="O31" s="8"/>
      <c r="P31" s="8"/>
      <c r="Q31" s="8"/>
    </row>
    <row r="32" spans="1:17" ht="43.9" customHeight="1">
      <c r="A32" s="26" t="s">
        <v>45</v>
      </c>
      <c r="B32" s="27" t="s">
        <v>13</v>
      </c>
      <c r="C32" s="28" t="s">
        <v>19</v>
      </c>
      <c r="D32" s="34" t="s">
        <v>20</v>
      </c>
      <c r="E32" s="28" t="s">
        <v>21</v>
      </c>
      <c r="F32" s="28">
        <v>29</v>
      </c>
      <c r="G32" s="30">
        <v>54.59</v>
      </c>
      <c r="H32" s="31">
        <f>G32*1.25</f>
        <v>68.237500000000011</v>
      </c>
      <c r="I32" s="31">
        <f>F32*ROUND(H32,2)</f>
        <v>1978.9599999999998</v>
      </c>
    </row>
    <row r="33" spans="1:9" ht="43.9" customHeight="1">
      <c r="A33" s="26" t="s">
        <v>46</v>
      </c>
      <c r="B33" s="27" t="s">
        <v>13</v>
      </c>
      <c r="C33" s="28" t="s">
        <v>23</v>
      </c>
      <c r="D33" s="29" t="s">
        <v>24</v>
      </c>
      <c r="E33" s="28" t="s">
        <v>21</v>
      </c>
      <c r="F33" s="28">
        <f>F32</f>
        <v>29</v>
      </c>
      <c r="G33" s="30">
        <v>965.66</v>
      </c>
      <c r="H33" s="31">
        <f>G33*1.25</f>
        <v>1207.075</v>
      </c>
      <c r="I33" s="31">
        <f>F33*ROUND(H33,2)</f>
        <v>35005.32</v>
      </c>
    </row>
    <row r="34" spans="1:9" s="35" customFormat="1" ht="43.9" customHeight="1">
      <c r="A34" s="26" t="s">
        <v>47</v>
      </c>
      <c r="B34" s="27" t="s">
        <v>26</v>
      </c>
      <c r="C34" s="28">
        <v>101632</v>
      </c>
      <c r="D34" s="29" t="s">
        <v>32</v>
      </c>
      <c r="E34" s="28" t="s">
        <v>21</v>
      </c>
      <c r="F34" s="28">
        <f>F33</f>
        <v>29</v>
      </c>
      <c r="G34" s="30">
        <v>41.64</v>
      </c>
      <c r="H34" s="31">
        <f>G34*1.25</f>
        <v>52.05</v>
      </c>
      <c r="I34" s="31">
        <f>F34*ROUND(H34,2)</f>
        <v>1509.4499999999998</v>
      </c>
    </row>
    <row r="35" spans="1:9" s="33" customFormat="1" ht="43.9" customHeight="1">
      <c r="A35" s="24">
        <v>6</v>
      </c>
      <c r="B35" s="9"/>
      <c r="C35" s="9"/>
      <c r="D35" s="32" t="s">
        <v>48</v>
      </c>
      <c r="E35" s="24"/>
      <c r="F35" s="24">
        <v>4</v>
      </c>
      <c r="G35" s="25"/>
      <c r="H35" s="25"/>
      <c r="I35" s="25">
        <f>SUM(I36:I38)</f>
        <v>6929.12</v>
      </c>
    </row>
    <row r="36" spans="1:9" ht="43.9" customHeight="1">
      <c r="A36" s="26" t="s">
        <v>49</v>
      </c>
      <c r="B36" s="27" t="s">
        <v>13</v>
      </c>
      <c r="C36" s="28" t="s">
        <v>19</v>
      </c>
      <c r="D36" s="34" t="s">
        <v>20</v>
      </c>
      <c r="E36" s="28" t="s">
        <v>21</v>
      </c>
      <c r="F36" s="28">
        <v>4</v>
      </c>
      <c r="G36" s="30">
        <v>54.59</v>
      </c>
      <c r="H36" s="31">
        <f>G36*1.25</f>
        <v>68.237500000000011</v>
      </c>
      <c r="I36" s="31">
        <f>F36*ROUND(H36,2)</f>
        <v>272.95999999999998</v>
      </c>
    </row>
    <row r="37" spans="1:9" ht="43.9" customHeight="1">
      <c r="A37" s="26" t="s">
        <v>50</v>
      </c>
      <c r="B37" s="27" t="s">
        <v>13</v>
      </c>
      <c r="C37" s="28" t="s">
        <v>51</v>
      </c>
      <c r="D37" s="29" t="s">
        <v>52</v>
      </c>
      <c r="E37" s="28" t="s">
        <v>21</v>
      </c>
      <c r="F37" s="28">
        <f>F36</f>
        <v>4</v>
      </c>
      <c r="G37" s="30">
        <v>1289.5899999999999</v>
      </c>
      <c r="H37" s="31">
        <f>G37*1.25</f>
        <v>1611.9875</v>
      </c>
      <c r="I37" s="31">
        <f>F37*ROUND(H37,2)</f>
        <v>6447.96</v>
      </c>
    </row>
    <row r="38" spans="1:9" s="35" customFormat="1" ht="43.9" customHeight="1">
      <c r="A38" s="26" t="s">
        <v>53</v>
      </c>
      <c r="B38" s="27" t="s">
        <v>26</v>
      </c>
      <c r="C38" s="28">
        <v>101632</v>
      </c>
      <c r="D38" s="29" t="s">
        <v>54</v>
      </c>
      <c r="E38" s="28" t="s">
        <v>21</v>
      </c>
      <c r="F38" s="28">
        <f>F36</f>
        <v>4</v>
      </c>
      <c r="G38" s="30">
        <v>41.64</v>
      </c>
      <c r="H38" s="31">
        <f>G38*1.25</f>
        <v>52.05</v>
      </c>
      <c r="I38" s="31">
        <f>F38*ROUND(H38,2)</f>
        <v>208.2</v>
      </c>
    </row>
    <row r="39" spans="1:9" s="33" customFormat="1" ht="43.9" customHeight="1">
      <c r="A39" s="24">
        <v>7</v>
      </c>
      <c r="B39" s="9"/>
      <c r="C39" s="9"/>
      <c r="D39" s="32" t="s">
        <v>55</v>
      </c>
      <c r="E39" s="24"/>
      <c r="F39" s="24">
        <v>31</v>
      </c>
      <c r="G39" s="25"/>
      <c r="H39" s="25"/>
      <c r="I39" s="25">
        <f>I40+I44</f>
        <v>53701.33</v>
      </c>
    </row>
    <row r="40" spans="1:9" s="33" customFormat="1" ht="25.5" customHeight="1">
      <c r="A40" s="36" t="s">
        <v>56</v>
      </c>
      <c r="B40" s="7"/>
      <c r="C40" s="7"/>
      <c r="D40" s="37" t="s">
        <v>57</v>
      </c>
      <c r="E40" s="36"/>
      <c r="F40" s="36">
        <v>15</v>
      </c>
      <c r="G40" s="38"/>
      <c r="H40" s="38"/>
      <c r="I40" s="38">
        <f>SUM(I41:I43)</f>
        <v>25984.949999999997</v>
      </c>
    </row>
    <row r="41" spans="1:9" ht="43.9" customHeight="1">
      <c r="A41" s="26" t="s">
        <v>58</v>
      </c>
      <c r="B41" s="27" t="s">
        <v>13</v>
      </c>
      <c r="C41" s="28" t="s">
        <v>19</v>
      </c>
      <c r="D41" s="34" t="s">
        <v>20</v>
      </c>
      <c r="E41" s="28" t="s">
        <v>21</v>
      </c>
      <c r="F41" s="28">
        <v>15</v>
      </c>
      <c r="G41" s="30">
        <v>54.59</v>
      </c>
      <c r="H41" s="31">
        <f>G41*1.25</f>
        <v>68.237500000000011</v>
      </c>
      <c r="I41" s="31">
        <f>F41*ROUND(H41,2)</f>
        <v>1023.5999999999999</v>
      </c>
    </row>
    <row r="42" spans="1:9" ht="43.9" customHeight="1">
      <c r="A42" s="26" t="s">
        <v>59</v>
      </c>
      <c r="B42" s="27" t="s">
        <v>13</v>
      </c>
      <c r="C42" s="28" t="s">
        <v>51</v>
      </c>
      <c r="D42" s="29" t="s">
        <v>52</v>
      </c>
      <c r="E42" s="28" t="s">
        <v>21</v>
      </c>
      <c r="F42" s="28">
        <f>F41</f>
        <v>15</v>
      </c>
      <c r="G42" s="30">
        <v>1289.5899999999999</v>
      </c>
      <c r="H42" s="31">
        <f>G42*1.25</f>
        <v>1611.9875</v>
      </c>
      <c r="I42" s="31">
        <f>F42*ROUND(H42,2)</f>
        <v>24179.85</v>
      </c>
    </row>
    <row r="43" spans="1:9" s="35" customFormat="1" ht="43.9" customHeight="1">
      <c r="A43" s="26" t="s">
        <v>60</v>
      </c>
      <c r="B43" s="27" t="s">
        <v>26</v>
      </c>
      <c r="C43" s="28">
        <v>101632</v>
      </c>
      <c r="D43" s="29" t="s">
        <v>32</v>
      </c>
      <c r="E43" s="28" t="s">
        <v>21</v>
      </c>
      <c r="F43" s="28">
        <f>F41</f>
        <v>15</v>
      </c>
      <c r="G43" s="30">
        <v>41.64</v>
      </c>
      <c r="H43" s="31">
        <f>G43*1.25</f>
        <v>52.05</v>
      </c>
      <c r="I43" s="31">
        <f>F43*ROUND(H43,1)</f>
        <v>781.5</v>
      </c>
    </row>
    <row r="44" spans="1:9" s="33" customFormat="1" ht="25.5" customHeight="1">
      <c r="A44" s="36" t="s">
        <v>61</v>
      </c>
      <c r="B44" s="7"/>
      <c r="C44" s="7"/>
      <c r="D44" s="37" t="s">
        <v>62</v>
      </c>
      <c r="E44" s="36"/>
      <c r="F44" s="36">
        <v>16</v>
      </c>
      <c r="G44" s="38"/>
      <c r="H44" s="38"/>
      <c r="I44" s="38">
        <f>SUM(I45:I47)</f>
        <v>27716.38</v>
      </c>
    </row>
    <row r="45" spans="1:9" ht="43.9" customHeight="1">
      <c r="A45" s="26" t="s">
        <v>63</v>
      </c>
      <c r="B45" s="27" t="s">
        <v>13</v>
      </c>
      <c r="C45" s="28" t="s">
        <v>19</v>
      </c>
      <c r="D45" s="34" t="s">
        <v>20</v>
      </c>
      <c r="E45" s="28" t="s">
        <v>21</v>
      </c>
      <c r="F45" s="28">
        <v>16</v>
      </c>
      <c r="G45" s="30">
        <v>54.59</v>
      </c>
      <c r="H45" s="31">
        <f>G45*1.25</f>
        <v>68.237500000000011</v>
      </c>
      <c r="I45" s="31">
        <f>F45*ROUND(H45,2)</f>
        <v>1091.8399999999999</v>
      </c>
    </row>
    <row r="46" spans="1:9" ht="43.9" customHeight="1">
      <c r="A46" s="26" t="s">
        <v>64</v>
      </c>
      <c r="B46" s="27" t="s">
        <v>13</v>
      </c>
      <c r="C46" s="28" t="s">
        <v>51</v>
      </c>
      <c r="D46" s="29" t="s">
        <v>52</v>
      </c>
      <c r="E46" s="28" t="s">
        <v>21</v>
      </c>
      <c r="F46" s="28">
        <f>F45</f>
        <v>16</v>
      </c>
      <c r="G46" s="30">
        <v>1289.5899999999999</v>
      </c>
      <c r="H46" s="31">
        <f>G46*1.25</f>
        <v>1611.9875</v>
      </c>
      <c r="I46" s="31">
        <f>F46*ROUND(H46,2)-0.1</f>
        <v>25791.74</v>
      </c>
    </row>
    <row r="47" spans="1:9" s="35" customFormat="1" ht="43.9" customHeight="1">
      <c r="A47" s="26" t="s">
        <v>65</v>
      </c>
      <c r="B47" s="27" t="s">
        <v>26</v>
      </c>
      <c r="C47" s="28">
        <v>101632</v>
      </c>
      <c r="D47" s="29" t="s">
        <v>32</v>
      </c>
      <c r="E47" s="28" t="s">
        <v>21</v>
      </c>
      <c r="F47" s="28">
        <f>F45</f>
        <v>16</v>
      </c>
      <c r="G47" s="30">
        <v>41.64</v>
      </c>
      <c r="H47" s="31">
        <f>G47*1.25</f>
        <v>52.05</v>
      </c>
      <c r="I47" s="31">
        <f>F47*ROUND(H47,2)</f>
        <v>832.8</v>
      </c>
    </row>
    <row r="48" spans="1:9" s="35" customFormat="1" ht="43.9" customHeight="1">
      <c r="A48" s="24">
        <v>8</v>
      </c>
      <c r="B48" s="9"/>
      <c r="C48" s="9"/>
      <c r="D48" s="32" t="s">
        <v>66</v>
      </c>
      <c r="E48" s="24"/>
      <c r="F48" s="24">
        <v>32</v>
      </c>
      <c r="G48" s="25"/>
      <c r="H48" s="25"/>
      <c r="I48" s="25">
        <f>I49+I53</f>
        <v>55433.16</v>
      </c>
    </row>
    <row r="49" spans="1:9" s="35" customFormat="1" ht="25.5" customHeight="1">
      <c r="A49" s="36" t="s">
        <v>67</v>
      </c>
      <c r="B49" s="7"/>
      <c r="C49" s="7"/>
      <c r="D49" s="37" t="s">
        <v>68</v>
      </c>
      <c r="E49" s="36"/>
      <c r="F49" s="36">
        <v>12</v>
      </c>
      <c r="G49" s="38"/>
      <c r="H49" s="38"/>
      <c r="I49" s="38">
        <f>SUM(I50:I52)</f>
        <v>20787.36</v>
      </c>
    </row>
    <row r="50" spans="1:9" s="35" customFormat="1" ht="43.9" customHeight="1">
      <c r="A50" s="26" t="s">
        <v>69</v>
      </c>
      <c r="B50" s="27" t="s">
        <v>13</v>
      </c>
      <c r="C50" s="28" t="s">
        <v>19</v>
      </c>
      <c r="D50" s="34" t="s">
        <v>20</v>
      </c>
      <c r="E50" s="28" t="s">
        <v>21</v>
      </c>
      <c r="F50" s="28">
        <v>12</v>
      </c>
      <c r="G50" s="30">
        <v>54.59</v>
      </c>
      <c r="H50" s="31">
        <f>G50*1.25</f>
        <v>68.237500000000011</v>
      </c>
      <c r="I50" s="31">
        <f>F50*ROUND(H50,2)</f>
        <v>818.87999999999988</v>
      </c>
    </row>
    <row r="51" spans="1:9" s="35" customFormat="1" ht="43.9" customHeight="1">
      <c r="A51" s="26" t="s">
        <v>70</v>
      </c>
      <c r="B51" s="27" t="s">
        <v>13</v>
      </c>
      <c r="C51" s="28" t="s">
        <v>51</v>
      </c>
      <c r="D51" s="29" t="s">
        <v>52</v>
      </c>
      <c r="E51" s="28" t="s">
        <v>21</v>
      </c>
      <c r="F51" s="28">
        <f>F50</f>
        <v>12</v>
      </c>
      <c r="G51" s="30">
        <v>1289.5899999999999</v>
      </c>
      <c r="H51" s="31">
        <f>G51*1.25</f>
        <v>1611.9875</v>
      </c>
      <c r="I51" s="31">
        <f>F51*ROUND(H51,2)</f>
        <v>19343.88</v>
      </c>
    </row>
    <row r="52" spans="1:9" s="35" customFormat="1" ht="43.9" customHeight="1">
      <c r="A52" s="26" t="s">
        <v>71</v>
      </c>
      <c r="B52" s="27" t="s">
        <v>26</v>
      </c>
      <c r="C52" s="28">
        <v>101632</v>
      </c>
      <c r="D52" s="29" t="s">
        <v>32</v>
      </c>
      <c r="E52" s="28" t="s">
        <v>21</v>
      </c>
      <c r="F52" s="28">
        <f>F50</f>
        <v>12</v>
      </c>
      <c r="G52" s="30">
        <v>41.64</v>
      </c>
      <c r="H52" s="31">
        <f>G52*1.25</f>
        <v>52.05</v>
      </c>
      <c r="I52" s="31">
        <f>F52*ROUND(H52,2)</f>
        <v>624.59999999999991</v>
      </c>
    </row>
    <row r="53" spans="1:9" s="35" customFormat="1" ht="25.5" customHeight="1">
      <c r="A53" s="36" t="s">
        <v>72</v>
      </c>
      <c r="B53" s="7"/>
      <c r="C53" s="7"/>
      <c r="D53" s="37" t="s">
        <v>73</v>
      </c>
      <c r="E53" s="36"/>
      <c r="F53" s="36">
        <v>20</v>
      </c>
      <c r="G53" s="38"/>
      <c r="H53" s="38"/>
      <c r="I53" s="38">
        <f>SUM(I54:I56)</f>
        <v>34645.800000000003</v>
      </c>
    </row>
    <row r="54" spans="1:9" s="35" customFormat="1" ht="43.9" customHeight="1">
      <c r="A54" s="26" t="s">
        <v>74</v>
      </c>
      <c r="B54" s="27" t="s">
        <v>13</v>
      </c>
      <c r="C54" s="28" t="s">
        <v>19</v>
      </c>
      <c r="D54" s="34" t="s">
        <v>20</v>
      </c>
      <c r="E54" s="28" t="s">
        <v>21</v>
      </c>
      <c r="F54" s="28">
        <v>20</v>
      </c>
      <c r="G54" s="30">
        <v>54.59</v>
      </c>
      <c r="H54" s="31">
        <f>G54*1.25</f>
        <v>68.237500000000011</v>
      </c>
      <c r="I54" s="31">
        <f>F54*ROUND(H54,2)</f>
        <v>1364.8</v>
      </c>
    </row>
    <row r="55" spans="1:9" s="35" customFormat="1" ht="43.9" customHeight="1">
      <c r="A55" s="26" t="s">
        <v>75</v>
      </c>
      <c r="B55" s="27" t="s">
        <v>13</v>
      </c>
      <c r="C55" s="28" t="s">
        <v>51</v>
      </c>
      <c r="D55" s="29" t="s">
        <v>52</v>
      </c>
      <c r="E55" s="28" t="s">
        <v>21</v>
      </c>
      <c r="F55" s="28">
        <f>F54</f>
        <v>20</v>
      </c>
      <c r="G55" s="30">
        <v>1289.5899999999999</v>
      </c>
      <c r="H55" s="31">
        <f>G55*1.25</f>
        <v>1611.9875</v>
      </c>
      <c r="I55" s="31">
        <f>F55*ROUND(H55,1)</f>
        <v>32240</v>
      </c>
    </row>
    <row r="56" spans="1:9" s="35" customFormat="1" ht="43.9" customHeight="1">
      <c r="A56" s="26" t="s">
        <v>76</v>
      </c>
      <c r="B56" s="27" t="s">
        <v>26</v>
      </c>
      <c r="C56" s="28">
        <v>101632</v>
      </c>
      <c r="D56" s="29" t="s">
        <v>32</v>
      </c>
      <c r="E56" s="28" t="s">
        <v>21</v>
      </c>
      <c r="F56" s="28">
        <f>F54</f>
        <v>20</v>
      </c>
      <c r="G56" s="30">
        <v>41.64</v>
      </c>
      <c r="H56" s="31">
        <f>G56*1.25</f>
        <v>52.05</v>
      </c>
      <c r="I56" s="31">
        <f>F56*ROUND(H56,2)</f>
        <v>1041</v>
      </c>
    </row>
    <row r="57" spans="1:9" ht="38.25" customHeight="1">
      <c r="A57" s="6"/>
      <c r="B57" s="6"/>
      <c r="C57" s="6"/>
      <c r="D57" s="40"/>
      <c r="E57" s="40"/>
      <c r="F57" s="41"/>
      <c r="G57" s="39"/>
      <c r="H57" s="42" t="s">
        <v>77</v>
      </c>
      <c r="I57" s="43">
        <f>I12+I14+I18+I22+I31+I35+I39+I48</f>
        <v>313669.55000000005</v>
      </c>
    </row>
    <row r="58" spans="1:9" s="49" customFormat="1" ht="16.5">
      <c r="A58" s="44"/>
      <c r="B58" s="44"/>
      <c r="C58" s="44"/>
      <c r="D58" s="45"/>
      <c r="E58" s="45"/>
      <c r="F58" s="46"/>
      <c r="G58" s="44"/>
      <c r="H58" s="47"/>
      <c r="I58" s="48"/>
    </row>
    <row r="59" spans="1:9" ht="23.25" customHeight="1">
      <c r="A59" s="5" t="s">
        <v>78</v>
      </c>
      <c r="B59" s="5"/>
      <c r="C59" s="5"/>
      <c r="D59" s="5"/>
      <c r="E59" s="50"/>
      <c r="F59" s="41"/>
      <c r="G59" s="39"/>
    </row>
    <row r="60" spans="1:9" ht="16.149999999999999" customHeight="1">
      <c r="A60" s="4" t="s">
        <v>79</v>
      </c>
      <c r="B60" s="4"/>
      <c r="C60" s="4"/>
      <c r="D60" s="4"/>
      <c r="E60" s="50"/>
      <c r="F60" s="41"/>
      <c r="G60" s="39"/>
      <c r="H60" s="51"/>
      <c r="I60" s="51"/>
    </row>
    <row r="61" spans="1:9" ht="16.149999999999999" customHeight="1">
      <c r="A61" s="4" t="s">
        <v>80</v>
      </c>
      <c r="B61" s="4"/>
      <c r="C61" s="4"/>
      <c r="D61" s="4"/>
      <c r="E61" s="50"/>
      <c r="F61" s="41"/>
      <c r="G61" s="39"/>
      <c r="H61" s="51"/>
      <c r="I61" s="51"/>
    </row>
    <row r="62" spans="1:9" ht="16.149999999999999" customHeight="1">
      <c r="A62" s="4" t="s">
        <v>81</v>
      </c>
      <c r="B62" s="4"/>
      <c r="C62" s="4"/>
      <c r="D62" s="4"/>
      <c r="E62" s="50"/>
      <c r="F62" s="41"/>
      <c r="G62" s="39"/>
      <c r="H62" s="51"/>
      <c r="I62" s="51"/>
    </row>
    <row r="63" spans="1:9" ht="16.5" customHeight="1">
      <c r="A63" s="4" t="s">
        <v>82</v>
      </c>
      <c r="B63" s="4"/>
      <c r="C63" s="4"/>
      <c r="D63" s="4"/>
      <c r="E63" s="50"/>
      <c r="F63" s="41"/>
      <c r="G63" s="39"/>
      <c r="H63" s="51"/>
      <c r="I63" s="51"/>
    </row>
    <row r="64" spans="1:9" ht="31.5" customHeight="1">
      <c r="A64" s="3"/>
      <c r="B64" s="3"/>
      <c r="C64" s="3"/>
      <c r="D64" s="3"/>
      <c r="E64" s="50"/>
      <c r="F64" s="41"/>
      <c r="G64" s="39"/>
      <c r="H64" s="51"/>
      <c r="I64" s="51"/>
    </row>
    <row r="65" spans="1:9" ht="36.950000000000003" customHeight="1">
      <c r="A65" s="2" t="s">
        <v>83</v>
      </c>
      <c r="B65" s="2"/>
      <c r="C65" s="2"/>
      <c r="D65" s="2"/>
      <c r="E65" s="2"/>
      <c r="F65" s="2"/>
      <c r="G65" s="2"/>
      <c r="H65" s="2"/>
      <c r="I65" s="2"/>
    </row>
    <row r="66" spans="1:9" ht="36.950000000000003" customHeight="1">
      <c r="A66" s="2"/>
      <c r="B66" s="2"/>
      <c r="C66" s="2"/>
      <c r="D66" s="2"/>
      <c r="E66" s="2"/>
      <c r="F66" s="2"/>
      <c r="G66" s="2"/>
      <c r="H66" s="2"/>
      <c r="I66" s="2"/>
    </row>
    <row r="67" spans="1:9" ht="36.950000000000003" customHeight="1">
      <c r="A67" s="1"/>
      <c r="B67" s="1"/>
      <c r="C67" s="1"/>
      <c r="D67" s="1"/>
      <c r="E67" s="1"/>
      <c r="F67" s="1"/>
      <c r="G67" s="1"/>
      <c r="H67" s="1"/>
      <c r="I67" s="1"/>
    </row>
    <row r="68" spans="1:9" ht="36.950000000000003" customHeight="1">
      <c r="A68" s="1"/>
      <c r="B68" s="1"/>
      <c r="C68" s="1"/>
      <c r="D68" s="1"/>
      <c r="E68" s="1"/>
      <c r="F68" s="1"/>
      <c r="G68" s="1"/>
      <c r="H68" s="1"/>
      <c r="I68" s="1"/>
    </row>
    <row r="69" spans="1:9" ht="36.950000000000003" customHeight="1">
      <c r="A69" s="1"/>
      <c r="B69" s="1"/>
      <c r="C69" s="1"/>
      <c r="D69" s="1"/>
      <c r="E69" s="1"/>
      <c r="F69" s="1"/>
      <c r="G69" s="1"/>
      <c r="H69" s="1"/>
      <c r="I69" s="1"/>
    </row>
    <row r="70" spans="1:9" ht="36.950000000000003" customHeight="1">
      <c r="A70" s="1"/>
      <c r="B70" s="1"/>
      <c r="C70" s="1"/>
      <c r="D70" s="1"/>
      <c r="E70" s="1"/>
      <c r="F70" s="1"/>
      <c r="G70" s="1"/>
      <c r="H70" s="1"/>
      <c r="I70" s="1"/>
    </row>
    <row r="71" spans="1:9" ht="36.950000000000003" customHeight="1">
      <c r="A71" s="1"/>
      <c r="B71" s="1"/>
      <c r="C71" s="1"/>
      <c r="D71" s="1"/>
      <c r="E71" s="1"/>
      <c r="F71" s="1"/>
      <c r="G71" s="1"/>
      <c r="H71" s="1"/>
      <c r="I71" s="1"/>
    </row>
    <row r="72" spans="1:9" ht="36.950000000000003" customHeight="1">
      <c r="A72" s="1"/>
      <c r="B72" s="1"/>
      <c r="C72" s="1"/>
      <c r="D72" s="1"/>
      <c r="E72" s="1"/>
      <c r="F72" s="1"/>
      <c r="G72" s="1"/>
      <c r="H72" s="1"/>
      <c r="I72" s="1"/>
    </row>
    <row r="73" spans="1:9" ht="36.950000000000003" customHeight="1">
      <c r="A73" s="1"/>
      <c r="B73" s="1"/>
      <c r="C73" s="1"/>
      <c r="D73" s="1"/>
      <c r="E73" s="1"/>
      <c r="F73" s="1"/>
      <c r="G73" s="1"/>
      <c r="H73" s="1"/>
      <c r="I73" s="1"/>
    </row>
    <row r="74" spans="1:9" ht="36.950000000000003" customHeight="1">
      <c r="A74" s="1"/>
      <c r="B74" s="1"/>
      <c r="C74" s="1"/>
      <c r="D74" s="1"/>
      <c r="E74" s="1"/>
      <c r="F74" s="1"/>
      <c r="G74" s="1"/>
      <c r="H74" s="1"/>
      <c r="I74" s="1"/>
    </row>
    <row r="75" spans="1:9" ht="36.950000000000003" customHeight="1">
      <c r="A75" s="1"/>
      <c r="B75" s="1"/>
      <c r="C75" s="1"/>
      <c r="D75" s="1"/>
      <c r="E75" s="1"/>
      <c r="F75" s="1"/>
      <c r="G75" s="1"/>
      <c r="H75" s="1"/>
      <c r="I75" s="1"/>
    </row>
    <row r="76" spans="1:9" ht="36.950000000000003" customHeight="1">
      <c r="A76" s="1"/>
      <c r="B76" s="1"/>
      <c r="C76" s="1"/>
      <c r="D76" s="1"/>
      <c r="E76" s="1"/>
      <c r="F76" s="1"/>
      <c r="G76" s="1"/>
      <c r="H76" s="1"/>
      <c r="I76" s="1"/>
    </row>
    <row r="77" spans="1:9" ht="36.950000000000003" customHeight="1">
      <c r="A77" s="1"/>
      <c r="B77" s="1"/>
      <c r="C77" s="1"/>
      <c r="D77" s="1"/>
      <c r="E77" s="1"/>
      <c r="F77" s="1"/>
      <c r="G77" s="1"/>
      <c r="H77" s="1"/>
      <c r="I77" s="1"/>
    </row>
    <row r="78" spans="1:9" ht="36.950000000000003" customHeight="1">
      <c r="A78" s="1"/>
      <c r="B78" s="1"/>
      <c r="C78" s="1"/>
      <c r="D78" s="1"/>
      <c r="E78" s="1"/>
      <c r="F78" s="1"/>
      <c r="G78" s="1"/>
      <c r="H78" s="1"/>
      <c r="I78" s="1"/>
    </row>
    <row r="79" spans="1:9" ht="36.950000000000003" customHeight="1">
      <c r="A79" s="1"/>
      <c r="B79" s="1"/>
      <c r="C79" s="1"/>
      <c r="D79" s="1"/>
      <c r="E79" s="1"/>
      <c r="F79" s="1"/>
      <c r="G79" s="1"/>
      <c r="H79" s="1"/>
      <c r="I79" s="1"/>
    </row>
    <row r="80" spans="1:9" ht="36.950000000000003" customHeight="1">
      <c r="A80" s="1"/>
      <c r="B80" s="1"/>
      <c r="C80" s="1"/>
      <c r="D80" s="1"/>
      <c r="E80" s="1"/>
      <c r="F80" s="1"/>
      <c r="G80" s="1"/>
      <c r="H80" s="1"/>
      <c r="I80" s="1"/>
    </row>
    <row r="81" spans="1:9" ht="36.950000000000003" customHeight="1">
      <c r="A81" s="1"/>
      <c r="B81" s="1"/>
      <c r="C81" s="1"/>
      <c r="D81" s="1"/>
      <c r="E81" s="1"/>
      <c r="F81" s="1"/>
      <c r="G81" s="1"/>
      <c r="H81" s="1"/>
      <c r="I81" s="1"/>
    </row>
    <row r="82" spans="1:9" ht="36.950000000000003" customHeight="1">
      <c r="A82" s="1"/>
      <c r="B82" s="1"/>
      <c r="C82" s="1"/>
      <c r="D82" s="1"/>
      <c r="E82" s="1"/>
      <c r="F82" s="1"/>
      <c r="G82" s="1"/>
      <c r="H82" s="1"/>
      <c r="I82" s="1"/>
    </row>
    <row r="83" spans="1:9" ht="36.950000000000003" customHeight="1">
      <c r="A83" s="1"/>
      <c r="B83" s="1"/>
      <c r="C83" s="1"/>
      <c r="D83" s="1"/>
      <c r="E83" s="1"/>
      <c r="F83" s="1"/>
      <c r="G83" s="1"/>
      <c r="H83" s="1"/>
      <c r="I83" s="1"/>
    </row>
    <row r="84" spans="1:9" ht="36.950000000000003" customHeight="1">
      <c r="A84" s="1"/>
      <c r="B84" s="1"/>
      <c r="C84" s="1"/>
      <c r="D84" s="1"/>
      <c r="E84" s="1"/>
      <c r="F84" s="1"/>
      <c r="G84" s="1"/>
      <c r="H84" s="1"/>
      <c r="I84" s="1"/>
    </row>
    <row r="85" spans="1:9" ht="36.950000000000003" customHeight="1">
      <c r="A85" s="1"/>
      <c r="B85" s="1"/>
      <c r="C85" s="1"/>
      <c r="D85" s="1"/>
      <c r="E85" s="1"/>
      <c r="F85" s="1"/>
      <c r="G85" s="1"/>
      <c r="H85" s="1"/>
      <c r="I85" s="1"/>
    </row>
    <row r="86" spans="1:9" ht="36.950000000000003" customHeight="1">
      <c r="A86" s="1"/>
      <c r="B86" s="1"/>
      <c r="C86" s="1"/>
      <c r="D86" s="1"/>
      <c r="E86" s="1"/>
      <c r="F86" s="1"/>
      <c r="G86" s="1"/>
      <c r="H86" s="1"/>
      <c r="I86" s="1"/>
    </row>
    <row r="87" spans="1:9" ht="36.950000000000003" customHeight="1">
      <c r="A87" s="1"/>
      <c r="B87" s="1"/>
      <c r="C87" s="1"/>
      <c r="D87" s="1"/>
      <c r="E87" s="1"/>
      <c r="F87" s="1"/>
      <c r="G87" s="1"/>
      <c r="H87" s="1"/>
      <c r="I87" s="1"/>
    </row>
    <row r="88" spans="1:9" ht="36.950000000000003" customHeight="1">
      <c r="A88" s="1"/>
      <c r="B88" s="1"/>
      <c r="C88" s="1"/>
      <c r="D88" s="1"/>
      <c r="E88" s="1"/>
      <c r="F88" s="1"/>
      <c r="G88" s="1"/>
      <c r="H88" s="1"/>
      <c r="I88" s="1"/>
    </row>
    <row r="89" spans="1:9" ht="36.950000000000003" customHeight="1">
      <c r="A89" s="53"/>
    </row>
    <row r="90" spans="1:9" ht="36.950000000000003" customHeight="1">
      <c r="A90" s="53"/>
    </row>
    <row r="91" spans="1:9" ht="36.950000000000003" customHeight="1">
      <c r="A91" s="53"/>
    </row>
    <row r="92" spans="1:9" ht="36.950000000000003" customHeight="1">
      <c r="A92" s="53"/>
    </row>
    <row r="93" spans="1:9" ht="36.950000000000003" customHeight="1">
      <c r="A93" s="53"/>
    </row>
    <row r="94" spans="1:9" ht="36.950000000000003" customHeight="1">
      <c r="A94" s="53"/>
    </row>
    <row r="95" spans="1:9" ht="36.950000000000003" customHeight="1">
      <c r="A95" s="53"/>
    </row>
    <row r="96" spans="1:9" ht="36.950000000000003" customHeight="1">
      <c r="A96" s="53"/>
    </row>
    <row r="97" spans="1:1" ht="36.950000000000003" customHeight="1">
      <c r="A97" s="53"/>
    </row>
    <row r="98" spans="1:1" ht="36.950000000000003" customHeight="1">
      <c r="A98" s="53"/>
    </row>
    <row r="99" spans="1:1" ht="36.950000000000003" customHeight="1">
      <c r="A99" s="53"/>
    </row>
    <row r="100" spans="1:1" ht="36.950000000000003" customHeight="1">
      <c r="A100" s="53"/>
    </row>
    <row r="101" spans="1:1" ht="36.950000000000003" customHeight="1">
      <c r="A101" s="53"/>
    </row>
    <row r="102" spans="1:1" ht="36.950000000000003" customHeight="1">
      <c r="A102" s="53"/>
    </row>
    <row r="103" spans="1:1" ht="36.950000000000003" customHeight="1">
      <c r="A103" s="53"/>
    </row>
    <row r="104" spans="1:1" ht="36.950000000000003" customHeight="1">
      <c r="A104" s="53"/>
    </row>
    <row r="105" spans="1:1" ht="36.950000000000003" customHeight="1">
      <c r="A105" s="53"/>
    </row>
    <row r="106" spans="1:1" ht="36.950000000000003" customHeight="1">
      <c r="A106" s="53"/>
    </row>
    <row r="107" spans="1:1" ht="36.950000000000003" customHeight="1">
      <c r="A107" s="53"/>
    </row>
    <row r="108" spans="1:1" ht="36.950000000000003" customHeight="1">
      <c r="A108" s="53"/>
    </row>
    <row r="109" spans="1:1" ht="36.950000000000003" customHeight="1">
      <c r="A109" s="53"/>
    </row>
    <row r="110" spans="1:1" ht="36.950000000000003" customHeight="1">
      <c r="A110" s="53"/>
    </row>
    <row r="111" spans="1:1" ht="36.950000000000003" customHeight="1">
      <c r="A111" s="53"/>
    </row>
    <row r="112" spans="1:1" ht="36.950000000000003" customHeight="1">
      <c r="A112" s="53"/>
    </row>
    <row r="113" spans="1:1" ht="36.950000000000003" customHeight="1">
      <c r="A113" s="53"/>
    </row>
    <row r="114" spans="1:1" ht="36.950000000000003" customHeight="1">
      <c r="A114" s="53"/>
    </row>
    <row r="115" spans="1:1" ht="36.950000000000003" customHeight="1">
      <c r="A115" s="53"/>
    </row>
    <row r="116" spans="1:1" ht="36.950000000000003" customHeight="1">
      <c r="A116" s="53"/>
    </row>
    <row r="117" spans="1:1" ht="36.950000000000003" customHeight="1">
      <c r="A117" s="53"/>
    </row>
    <row r="118" spans="1:1" ht="36.950000000000003" customHeight="1">
      <c r="A118" s="53"/>
    </row>
    <row r="119" spans="1:1" ht="36.950000000000003" customHeight="1">
      <c r="A119" s="53"/>
    </row>
    <row r="120" spans="1:1" ht="36.950000000000003" customHeight="1">
      <c r="A120" s="53"/>
    </row>
    <row r="121" spans="1:1" ht="36.950000000000003" customHeight="1">
      <c r="A121" s="53"/>
    </row>
    <row r="122" spans="1:1" ht="36.950000000000003" customHeight="1">
      <c r="A122" s="53"/>
    </row>
    <row r="123" spans="1:1" ht="36.950000000000003" customHeight="1">
      <c r="A123" s="53"/>
    </row>
    <row r="124" spans="1:1" ht="36.950000000000003" customHeight="1">
      <c r="A124" s="53"/>
    </row>
    <row r="125" spans="1:1" ht="36.950000000000003" customHeight="1">
      <c r="A125" s="54"/>
    </row>
    <row r="126" spans="1:1" ht="36.950000000000003" customHeight="1"/>
    <row r="127" spans="1:1" ht="36.950000000000003" customHeight="1"/>
    <row r="128" spans="1:1" ht="36.950000000000003" customHeight="1"/>
    <row r="129" ht="36.950000000000003" customHeight="1"/>
    <row r="130" ht="36.950000000000003" customHeight="1"/>
    <row r="131" ht="36.950000000000003" customHeight="1"/>
    <row r="132" ht="16.149999999999999" customHeight="1"/>
  </sheetData>
  <mergeCells count="31">
    <mergeCell ref="A67:I88"/>
    <mergeCell ref="A61:D61"/>
    <mergeCell ref="A62:D62"/>
    <mergeCell ref="A63:D63"/>
    <mergeCell ref="A64:D64"/>
    <mergeCell ref="A65:I66"/>
    <mergeCell ref="B49:C49"/>
    <mergeCell ref="B53:C53"/>
    <mergeCell ref="A57:C57"/>
    <mergeCell ref="A59:D59"/>
    <mergeCell ref="A60:D60"/>
    <mergeCell ref="B35:C35"/>
    <mergeCell ref="B39:C39"/>
    <mergeCell ref="B40:C40"/>
    <mergeCell ref="B44:C44"/>
    <mergeCell ref="B48:C48"/>
    <mergeCell ref="B22:C22"/>
    <mergeCell ref="B23:C23"/>
    <mergeCell ref="B27:C27"/>
    <mergeCell ref="B31:C31"/>
    <mergeCell ref="J31:Q31"/>
    <mergeCell ref="B12:C12"/>
    <mergeCell ref="B14:C14"/>
    <mergeCell ref="J14:Q14"/>
    <mergeCell ref="B18:C18"/>
    <mergeCell ref="J18:Q18"/>
    <mergeCell ref="A1:I7"/>
    <mergeCell ref="A8:I8"/>
    <mergeCell ref="A9:I9"/>
    <mergeCell ref="A10:I10"/>
    <mergeCell ref="B11:C11"/>
  </mergeCells>
  <printOptions horizontalCentered="1" gridLines="1"/>
  <pageMargins left="0" right="0" top="0.39374999999999999" bottom="0" header="0.51180555555555496" footer="0.51180555555555496"/>
  <pageSetup paperSize="9" scale="45" firstPageNumber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showZeros="0" view="pageBreakPreview" topLeftCell="A29" zoomScale="110" zoomScaleNormal="80" zoomScalePageLayoutView="110" workbookViewId="0">
      <selection activeCell="I14" sqref="I14"/>
    </sheetView>
  </sheetViews>
  <sheetFormatPr defaultColWidth="11.5703125" defaultRowHeight="12.75"/>
  <cols>
    <col min="1" max="1" width="10.7109375" customWidth="1"/>
    <col min="2" max="2" width="44.140625" customWidth="1"/>
    <col min="3" max="3" width="34" customWidth="1"/>
    <col min="4" max="5" width="18.5703125" customWidth="1"/>
    <col min="6" max="7" width="17.85546875" customWidth="1"/>
    <col min="8" max="8" width="15.28515625" customWidth="1"/>
  </cols>
  <sheetData>
    <row r="1" spans="1:8" ht="18">
      <c r="A1" s="49"/>
      <c r="B1" s="49"/>
      <c r="C1" s="49"/>
      <c r="D1" s="49"/>
      <c r="E1" s="49"/>
      <c r="F1" s="49"/>
      <c r="G1" s="49"/>
      <c r="H1" s="55"/>
    </row>
    <row r="2" spans="1:8" ht="16.5">
      <c r="A2" s="49"/>
      <c r="B2" s="49"/>
      <c r="C2" s="49"/>
      <c r="D2" s="49"/>
      <c r="E2" s="49"/>
      <c r="F2" s="49"/>
      <c r="G2" s="49"/>
      <c r="H2" s="56"/>
    </row>
    <row r="3" spans="1:8">
      <c r="A3" s="49"/>
      <c r="B3" s="49"/>
      <c r="C3" s="49"/>
      <c r="D3" s="49"/>
      <c r="E3" s="49"/>
      <c r="F3" s="49"/>
      <c r="G3" s="49"/>
      <c r="H3" s="57"/>
    </row>
    <row r="4" spans="1:8">
      <c r="A4" s="49"/>
      <c r="B4" s="49"/>
      <c r="C4" s="49"/>
      <c r="D4" s="49"/>
      <c r="E4" s="49"/>
      <c r="F4" s="49"/>
      <c r="G4" s="49"/>
      <c r="H4" s="58"/>
    </row>
    <row r="5" spans="1:8" ht="19.350000000000001" customHeight="1">
      <c r="A5" s="49"/>
      <c r="B5" s="49"/>
      <c r="C5" s="49"/>
      <c r="D5" s="49"/>
      <c r="E5" s="49"/>
      <c r="F5" s="49"/>
      <c r="G5" s="49"/>
      <c r="H5" s="59"/>
    </row>
    <row r="6" spans="1:8">
      <c r="A6" s="49"/>
      <c r="B6" s="49"/>
      <c r="C6" s="49"/>
      <c r="D6" s="49"/>
      <c r="E6" s="49"/>
      <c r="F6" s="49"/>
      <c r="G6" s="49"/>
      <c r="H6" s="57"/>
    </row>
    <row r="7" spans="1:8">
      <c r="A7" s="199" t="s">
        <v>84</v>
      </c>
      <c r="B7" s="199"/>
      <c r="C7" s="199"/>
      <c r="D7" s="200" t="s">
        <v>85</v>
      </c>
      <c r="E7" s="200"/>
      <c r="F7" s="200"/>
      <c r="G7" s="200"/>
      <c r="H7" s="58"/>
    </row>
    <row r="8" spans="1:8" ht="50.45" customHeight="1">
      <c r="A8" s="199"/>
      <c r="B8" s="199"/>
      <c r="C8" s="199"/>
      <c r="D8" s="200"/>
      <c r="E8" s="200"/>
      <c r="F8" s="200"/>
      <c r="G8" s="200"/>
      <c r="H8" s="59"/>
    </row>
    <row r="9" spans="1:8" ht="21.4" customHeight="1">
      <c r="A9" s="201" t="str">
        <f>'PLANILHA ORÇAMENTÁRIA'!A8</f>
        <v>OBRA: INFRAESTRUTURA URBANA – TROCA DE LUMINÁRIAS CONVENCIONAIS POR LUMINÁRIAS LED</v>
      </c>
      <c r="B9" s="201"/>
      <c r="C9" s="201"/>
      <c r="D9" s="200" t="s">
        <v>86</v>
      </c>
      <c r="E9" s="200"/>
      <c r="F9" s="200"/>
      <c r="G9" s="200"/>
      <c r="H9" s="60"/>
    </row>
    <row r="10" spans="1:8" ht="30.75" customHeight="1">
      <c r="A10" s="202" t="str">
        <f>'PLANILHA ORÇAMENTÁRIA'!A9</f>
        <v>LOCAL: RUAS DOS BAIRROS NOVA PILAR I, NOVA PILAR II,  JARDIM BONANÇA, JARDIM PINHEIRO E JARDIM IPÊ  / PILAR DO SUL-SP</v>
      </c>
      <c r="B10" s="202"/>
      <c r="C10" s="202"/>
      <c r="D10" s="200"/>
      <c r="E10" s="200"/>
      <c r="F10" s="200"/>
      <c r="G10" s="200"/>
      <c r="H10" s="60"/>
    </row>
    <row r="11" spans="1:8" ht="15.75">
      <c r="A11" s="200"/>
      <c r="B11" s="200"/>
      <c r="C11" s="200"/>
      <c r="D11" s="200"/>
      <c r="E11" s="200"/>
      <c r="F11" s="200"/>
      <c r="G11" s="200"/>
      <c r="H11" s="57"/>
    </row>
    <row r="12" spans="1:8" ht="16.5">
      <c r="A12" s="61" t="s">
        <v>3</v>
      </c>
      <c r="B12" s="61" t="s">
        <v>87</v>
      </c>
      <c r="C12" s="61" t="s">
        <v>88</v>
      </c>
      <c r="D12" s="62" t="s">
        <v>89</v>
      </c>
      <c r="E12" s="62" t="s">
        <v>90</v>
      </c>
      <c r="F12" s="62" t="s">
        <v>91</v>
      </c>
      <c r="G12" s="62" t="s">
        <v>92</v>
      </c>
      <c r="H12" s="63"/>
    </row>
    <row r="13" spans="1:8" ht="16.5">
      <c r="A13" s="203">
        <v>1</v>
      </c>
      <c r="B13" s="64" t="str">
        <f>'PLANILHA ORÇAMENTÁRIA'!D12</f>
        <v>SERVIÇOS PRELIMINARES</v>
      </c>
      <c r="C13" s="65">
        <f>'PLANILHA ORÇAMENTÁRIA'!I12</f>
        <v>1155.18</v>
      </c>
      <c r="D13" s="66">
        <f>C13</f>
        <v>1155.18</v>
      </c>
      <c r="E13" s="65"/>
      <c r="F13" s="65"/>
      <c r="G13" s="65"/>
      <c r="H13" s="67"/>
    </row>
    <row r="14" spans="1:8" ht="16.5">
      <c r="A14" s="203"/>
      <c r="B14" s="68" t="s">
        <v>93</v>
      </c>
      <c r="C14" s="69">
        <f>C13*100/C29</f>
        <v>0.36827929265049791</v>
      </c>
      <c r="D14" s="70">
        <v>1</v>
      </c>
      <c r="E14" s="65"/>
      <c r="F14" s="65"/>
      <c r="G14" s="65"/>
      <c r="H14" s="71"/>
    </row>
    <row r="15" spans="1:8" ht="16.5">
      <c r="A15" s="203">
        <v>2</v>
      </c>
      <c r="B15" s="72" t="str">
        <f>'PLANILHA ORÇAMENTÁRIA'!D14</f>
        <v xml:space="preserve">BAIRRO NOVA PILAR I </v>
      </c>
      <c r="C15" s="65">
        <f>'PLANILHA ORÇAMENTÁRIA'!I14</f>
        <v>100880.12</v>
      </c>
      <c r="D15" s="73">
        <f>C15</f>
        <v>100880.12</v>
      </c>
      <c r="E15" s="65"/>
      <c r="F15" s="65"/>
      <c r="G15" s="65"/>
      <c r="H15" s="74"/>
    </row>
    <row r="16" spans="1:8" ht="16.5">
      <c r="A16" s="203"/>
      <c r="B16" s="68" t="s">
        <v>93</v>
      </c>
      <c r="C16" s="69">
        <f>C15*100/C29</f>
        <v>32.161272906471154</v>
      </c>
      <c r="D16" s="75">
        <v>1</v>
      </c>
      <c r="E16" s="65"/>
      <c r="F16" s="65"/>
      <c r="G16" s="65"/>
      <c r="H16" s="74"/>
    </row>
    <row r="17" spans="1:8" ht="16.5">
      <c r="A17" s="203">
        <v>3</v>
      </c>
      <c r="B17" s="72" t="str">
        <f>'PLANILHA ORÇAMENTÁRIA'!D18</f>
        <v xml:space="preserve">BAIRRO NOVA PILAR II </v>
      </c>
      <c r="C17" s="65">
        <f>'PLANILHA ORÇAMENTÁRIA'!I18</f>
        <v>31856.879999999997</v>
      </c>
      <c r="D17" s="65"/>
      <c r="E17" s="66">
        <f>C17</f>
        <v>31856.879999999997</v>
      </c>
      <c r="F17" s="65"/>
      <c r="G17" s="65"/>
      <c r="H17" s="74"/>
    </row>
    <row r="18" spans="1:8" ht="16.5">
      <c r="A18" s="203"/>
      <c r="B18" s="68" t="s">
        <v>93</v>
      </c>
      <c r="C18" s="69">
        <f>C17*100/C29</f>
        <v>10.156191444148783</v>
      </c>
      <c r="D18" s="65"/>
      <c r="E18" s="70">
        <v>1</v>
      </c>
      <c r="F18" s="65"/>
      <c r="G18" s="65"/>
      <c r="H18" s="74"/>
    </row>
    <row r="19" spans="1:8" ht="16.5">
      <c r="A19" s="203">
        <v>4</v>
      </c>
      <c r="B19" s="72" t="str">
        <f>'PLANILHA ORÇAMENTÁRIA'!D22</f>
        <v>RUA GENARO SAMARCO</v>
      </c>
      <c r="C19" s="65">
        <f>'PLANILHA ORÇAMENTÁRIA'!I22</f>
        <v>25220.03</v>
      </c>
      <c r="D19" s="65"/>
      <c r="E19" s="66">
        <f>C19</f>
        <v>25220.03</v>
      </c>
      <c r="F19" s="65"/>
      <c r="G19" s="65"/>
      <c r="H19" s="76"/>
    </row>
    <row r="20" spans="1:8" ht="16.5">
      <c r="A20" s="203"/>
      <c r="B20" s="68" t="s">
        <v>93</v>
      </c>
      <c r="C20" s="69">
        <f>C19*100/C29</f>
        <v>8.0403182266177886</v>
      </c>
      <c r="D20" s="65"/>
      <c r="E20" s="70">
        <v>1</v>
      </c>
      <c r="F20" s="65"/>
      <c r="G20" s="65"/>
      <c r="H20" s="77"/>
    </row>
    <row r="21" spans="1:8" ht="16.5">
      <c r="A21" s="203">
        <v>5</v>
      </c>
      <c r="B21" s="72" t="str">
        <f>'PLANILHA ORÇAMENTÁRIA'!D31</f>
        <v xml:space="preserve"> JARDIM BONANÇA</v>
      </c>
      <c r="C21" s="65">
        <f>'PLANILHA ORÇAMENTÁRIA'!I31</f>
        <v>38493.729999999996</v>
      </c>
      <c r="D21" s="65"/>
      <c r="E21" s="65"/>
      <c r="F21" s="66">
        <f>C21</f>
        <v>38493.729999999996</v>
      </c>
      <c r="G21" s="65"/>
      <c r="H21" s="77"/>
    </row>
    <row r="22" spans="1:8" ht="16.5">
      <c r="A22" s="203"/>
      <c r="B22" s="68" t="s">
        <v>93</v>
      </c>
      <c r="C22" s="69">
        <f>C21*100/C29</f>
        <v>12.27206466167978</v>
      </c>
      <c r="D22" s="65"/>
      <c r="E22" s="65"/>
      <c r="F22" s="70">
        <v>1</v>
      </c>
      <c r="G22" s="65"/>
      <c r="H22" s="77"/>
    </row>
    <row r="23" spans="1:8" ht="16.5">
      <c r="A23" s="203">
        <v>6</v>
      </c>
      <c r="B23" s="72" t="str">
        <f>'PLANILHA ORÇAMENTÁRIA'!D35</f>
        <v xml:space="preserve"> JARDIM PINHEIRO</v>
      </c>
      <c r="C23" s="65">
        <f>'PLANILHA ORÇAMENTÁRIA'!I35</f>
        <v>6929.12</v>
      </c>
      <c r="D23" s="65"/>
      <c r="E23" s="65"/>
      <c r="F23" s="66">
        <f>C23</f>
        <v>6929.12</v>
      </c>
      <c r="G23" s="65"/>
      <c r="H23" s="78"/>
    </row>
    <row r="24" spans="1:8" ht="16.5">
      <c r="A24" s="203"/>
      <c r="B24" s="68" t="s">
        <v>93</v>
      </c>
      <c r="C24" s="69">
        <f>C23*100/C29</f>
        <v>2.2090508944843386</v>
      </c>
      <c r="D24" s="65"/>
      <c r="E24" s="65"/>
      <c r="F24" s="70">
        <v>1</v>
      </c>
      <c r="G24" s="65"/>
      <c r="H24" s="78"/>
    </row>
    <row r="25" spans="1:8" ht="16.5">
      <c r="A25" s="203">
        <v>7</v>
      </c>
      <c r="B25" s="72" t="str">
        <f>'PLANILHA ORÇAMENTÁRIA'!D39</f>
        <v xml:space="preserve">AVENIDA LÁZARO NOGUEIRA DE MACEDO </v>
      </c>
      <c r="C25" s="65">
        <f>'PLANILHA ORÇAMENTÁRIA'!I39</f>
        <v>53701.33</v>
      </c>
      <c r="D25" s="65"/>
      <c r="E25" s="65"/>
      <c r="F25" s="65"/>
      <c r="G25" s="66">
        <f>C25</f>
        <v>53701.33</v>
      </c>
      <c r="H25" s="79"/>
    </row>
    <row r="26" spans="1:8" ht="16.5">
      <c r="A26" s="203"/>
      <c r="B26" s="68" t="s">
        <v>93</v>
      </c>
      <c r="C26" s="69">
        <f>C25*100/C29</f>
        <v>17.120351656703683</v>
      </c>
      <c r="D26" s="65"/>
      <c r="E26" s="65"/>
      <c r="F26" s="65"/>
      <c r="G26" s="70">
        <v>1</v>
      </c>
      <c r="H26" s="80"/>
    </row>
    <row r="27" spans="1:8" ht="16.5">
      <c r="A27" s="203">
        <v>8</v>
      </c>
      <c r="B27" s="72" t="str">
        <f>'PLANILHA ORÇAMENTÁRIA'!D48</f>
        <v xml:space="preserve">RUA SEBASTIÃO DE TOLEDO </v>
      </c>
      <c r="C27" s="65">
        <f>'PLANILHA ORÇAMENTÁRIA'!I48</f>
        <v>55433.16</v>
      </c>
      <c r="D27" s="65"/>
      <c r="E27" s="65"/>
      <c r="F27" s="65"/>
      <c r="G27" s="66">
        <f>C27</f>
        <v>55433.16</v>
      </c>
      <c r="H27" s="81"/>
    </row>
    <row r="28" spans="1:8" ht="16.5">
      <c r="A28" s="203"/>
      <c r="B28" s="68" t="s">
        <v>93</v>
      </c>
      <c r="C28" s="69">
        <f>C27*100/C29</f>
        <v>17.672470917243956</v>
      </c>
      <c r="D28" s="65"/>
      <c r="E28" s="65"/>
      <c r="F28" s="65"/>
      <c r="G28" s="70">
        <v>1</v>
      </c>
      <c r="H28" s="81"/>
    </row>
    <row r="29" spans="1:8" ht="18">
      <c r="A29" s="204" t="s">
        <v>94</v>
      </c>
      <c r="B29" s="204"/>
      <c r="C29" s="82">
        <f>C13+C15+C17+C19+C21+C23+C25+C27</f>
        <v>313669.55000000005</v>
      </c>
      <c r="D29" s="83"/>
      <c r="E29" s="83"/>
      <c r="F29" s="83"/>
      <c r="G29" s="83"/>
      <c r="H29" s="57"/>
    </row>
    <row r="30" spans="1:8" ht="16.5">
      <c r="A30" s="205" t="s">
        <v>95</v>
      </c>
      <c r="B30" s="205"/>
      <c r="C30" s="84"/>
      <c r="D30" s="85">
        <f>D13+D15</f>
        <v>102035.29999999999</v>
      </c>
      <c r="E30" s="85">
        <f>E17+E19</f>
        <v>57076.909999999996</v>
      </c>
      <c r="F30" s="85">
        <f>F21+F23</f>
        <v>45422.85</v>
      </c>
      <c r="G30" s="85">
        <f>G25+G27</f>
        <v>109134.49</v>
      </c>
    </row>
    <row r="31" spans="1:8" ht="16.5">
      <c r="A31" s="205" t="s">
        <v>96</v>
      </c>
      <c r="B31" s="205"/>
      <c r="C31" s="84"/>
      <c r="D31" s="86">
        <f>D30/C29</f>
        <v>0.32529552199121647</v>
      </c>
      <c r="E31" s="86">
        <f>E30/C29</f>
        <v>0.18196509670766572</v>
      </c>
      <c r="F31" s="86">
        <f>F30/C29</f>
        <v>0.1448111555616412</v>
      </c>
      <c r="G31" s="86">
        <f>G30/C29</f>
        <v>0.3479282257394764</v>
      </c>
    </row>
    <row r="32" spans="1:8" ht="16.5">
      <c r="A32" s="205" t="s">
        <v>97</v>
      </c>
      <c r="B32" s="205"/>
      <c r="C32" s="84"/>
      <c r="D32" s="87">
        <f>D30</f>
        <v>102035.29999999999</v>
      </c>
      <c r="E32" s="87">
        <f>D32+E30</f>
        <v>159112.21</v>
      </c>
      <c r="F32" s="87">
        <f>E32+F30</f>
        <v>204535.06</v>
      </c>
      <c r="G32" s="87">
        <f>G30+F32</f>
        <v>313669.55</v>
      </c>
    </row>
    <row r="33" spans="1:7" ht="16.5">
      <c r="A33" s="205" t="s">
        <v>98</v>
      </c>
      <c r="B33" s="205"/>
      <c r="C33" s="84"/>
      <c r="D33" s="86">
        <f>D31</f>
        <v>0.32529552199121647</v>
      </c>
      <c r="E33" s="86">
        <f>D33+E31</f>
        <v>0.50726061869888217</v>
      </c>
      <c r="F33" s="86">
        <f>E33+F31</f>
        <v>0.65207177426052332</v>
      </c>
      <c r="G33" s="86">
        <f>G31+F33</f>
        <v>0.99999999999999978</v>
      </c>
    </row>
    <row r="34" spans="1:7">
      <c r="A34" s="206" t="s">
        <v>99</v>
      </c>
      <c r="B34" s="206"/>
      <c r="C34" s="206"/>
      <c r="D34" s="206"/>
      <c r="E34" s="206"/>
      <c r="F34" s="206"/>
      <c r="G34" s="206"/>
    </row>
    <row r="35" spans="1:7">
      <c r="A35" s="88"/>
      <c r="B35" s="88"/>
      <c r="C35" s="88"/>
      <c r="D35" s="88"/>
      <c r="E35" s="88"/>
      <c r="F35" s="88"/>
      <c r="G35" s="88"/>
    </row>
    <row r="36" spans="1:7">
      <c r="A36" s="207" t="s">
        <v>100</v>
      </c>
      <c r="B36" s="207"/>
      <c r="C36" s="207"/>
      <c r="D36" s="207"/>
      <c r="E36" s="207"/>
      <c r="F36" s="207"/>
      <c r="G36" s="207"/>
    </row>
    <row r="37" spans="1:7">
      <c r="A37" s="89"/>
      <c r="B37" s="89"/>
      <c r="C37" s="89"/>
      <c r="D37" s="89"/>
      <c r="E37" s="89"/>
      <c r="F37" s="89"/>
      <c r="G37" s="89"/>
    </row>
    <row r="38" spans="1:7">
      <c r="A38" s="89"/>
      <c r="B38" s="89"/>
      <c r="C38" s="89"/>
      <c r="D38" s="89"/>
      <c r="E38" s="89"/>
      <c r="F38" s="89"/>
      <c r="G38" s="89"/>
    </row>
    <row r="39" spans="1:7">
      <c r="A39" s="90"/>
      <c r="B39" s="90"/>
      <c r="C39" s="90"/>
      <c r="D39" s="90"/>
      <c r="E39" s="90"/>
      <c r="F39" s="90"/>
      <c r="G39" s="90"/>
    </row>
    <row r="40" spans="1:7">
      <c r="A40" s="90"/>
      <c r="B40" s="90"/>
      <c r="C40" s="90"/>
      <c r="D40" s="90"/>
      <c r="E40" s="90"/>
      <c r="F40" s="90"/>
      <c r="G40" s="90"/>
    </row>
    <row r="41" spans="1:7">
      <c r="A41" s="90"/>
      <c r="B41" s="90"/>
      <c r="C41" s="90"/>
      <c r="D41" s="90"/>
      <c r="E41" s="90"/>
      <c r="F41" s="90"/>
      <c r="G41" s="90"/>
    </row>
    <row r="42" spans="1:7">
      <c r="A42" s="90"/>
      <c r="B42" s="90"/>
      <c r="C42" s="90"/>
      <c r="D42" s="90"/>
      <c r="E42" s="90"/>
      <c r="F42" s="90"/>
      <c r="G42" s="90"/>
    </row>
    <row r="43" spans="1:7">
      <c r="A43" s="90"/>
      <c r="B43" s="90"/>
      <c r="C43" s="90"/>
      <c r="D43" s="90"/>
      <c r="E43" s="90"/>
      <c r="F43" s="90"/>
      <c r="G43" s="90"/>
    </row>
    <row r="44" spans="1:7">
      <c r="A44" s="90"/>
      <c r="B44" s="90"/>
      <c r="C44" s="90"/>
      <c r="D44" s="90"/>
      <c r="E44" s="90"/>
      <c r="F44" s="90"/>
      <c r="G44" s="90"/>
    </row>
    <row r="45" spans="1:7">
      <c r="A45" s="90"/>
      <c r="B45" s="90"/>
      <c r="C45" s="90"/>
      <c r="D45" s="90"/>
      <c r="E45" s="90"/>
      <c r="F45" s="90"/>
      <c r="G45" s="90"/>
    </row>
    <row r="46" spans="1:7">
      <c r="A46" s="90"/>
      <c r="B46" s="90"/>
      <c r="C46" s="90"/>
      <c r="D46" s="90"/>
      <c r="E46" s="90"/>
      <c r="F46" s="90"/>
      <c r="G46" s="90"/>
    </row>
    <row r="47" spans="1:7">
      <c r="A47" s="90"/>
      <c r="B47" s="90"/>
      <c r="C47" s="90"/>
      <c r="D47" s="90"/>
      <c r="E47" s="90"/>
      <c r="F47" s="90"/>
      <c r="G47" s="90"/>
    </row>
    <row r="48" spans="1:7">
      <c r="A48" s="90"/>
      <c r="B48" s="90"/>
      <c r="C48" s="90"/>
      <c r="D48" s="90"/>
      <c r="E48" s="90"/>
      <c r="F48" s="90"/>
      <c r="G48" s="90"/>
    </row>
    <row r="49" spans="1:7">
      <c r="A49" s="90"/>
      <c r="B49" s="90"/>
      <c r="C49" s="90"/>
      <c r="D49" s="90"/>
      <c r="E49" s="90"/>
      <c r="F49" s="90"/>
      <c r="G49" s="90"/>
    </row>
  </sheetData>
  <mergeCells count="21">
    <mergeCell ref="A36:G36"/>
    <mergeCell ref="A30:B30"/>
    <mergeCell ref="A31:B31"/>
    <mergeCell ref="A32:B32"/>
    <mergeCell ref="A33:B33"/>
    <mergeCell ref="A34:G34"/>
    <mergeCell ref="A21:A22"/>
    <mergeCell ref="A23:A24"/>
    <mergeCell ref="A25:A26"/>
    <mergeCell ref="A27:A28"/>
    <mergeCell ref="A29:B29"/>
    <mergeCell ref="A11:G11"/>
    <mergeCell ref="A13:A14"/>
    <mergeCell ref="A15:A16"/>
    <mergeCell ref="A17:A18"/>
    <mergeCell ref="A19:A20"/>
    <mergeCell ref="A7:C8"/>
    <mergeCell ref="D7:G8"/>
    <mergeCell ref="A9:C9"/>
    <mergeCell ref="D9:G10"/>
    <mergeCell ref="A10:C1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firstPageNumber="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showZeros="0" view="pageBreakPreview" zoomScale="110" zoomScaleNormal="80" zoomScalePageLayoutView="110" workbookViewId="0">
      <selection activeCell="F24" sqref="F24"/>
    </sheetView>
  </sheetViews>
  <sheetFormatPr defaultColWidth="11.5703125" defaultRowHeight="12.75"/>
  <cols>
    <col min="1" max="1" width="10.7109375" customWidth="1"/>
    <col min="2" max="2" width="44.140625" customWidth="1"/>
    <col min="4" max="4" width="18.7109375" customWidth="1"/>
    <col min="5" max="5" width="25.5703125" customWidth="1"/>
    <col min="6" max="7" width="17.85546875" customWidth="1"/>
    <col min="8" max="8" width="13" customWidth="1"/>
    <col min="10" max="10" width="15.28515625" customWidth="1"/>
  </cols>
  <sheetData>
    <row r="1" spans="1:10" ht="18">
      <c r="A1" s="208" t="s">
        <v>101</v>
      </c>
      <c r="B1" s="208"/>
      <c r="C1" s="208"/>
      <c r="D1" s="208"/>
      <c r="E1" s="208"/>
      <c r="F1" s="208"/>
      <c r="G1" s="208"/>
      <c r="H1" s="208"/>
      <c r="I1" s="208"/>
      <c r="J1" s="208"/>
    </row>
    <row r="2" spans="1:10" ht="18">
      <c r="A2" s="91" t="s">
        <v>102</v>
      </c>
      <c r="B2" s="92"/>
      <c r="C2" s="93"/>
      <c r="D2" s="93"/>
      <c r="E2" s="93"/>
      <c r="F2" s="93"/>
      <c r="G2" s="56"/>
      <c r="H2" s="56"/>
      <c r="I2" s="56"/>
      <c r="J2" s="94"/>
    </row>
    <row r="3" spans="1:10">
      <c r="A3" s="95"/>
      <c r="B3" s="57"/>
      <c r="C3" s="96"/>
      <c r="D3" s="96"/>
      <c r="E3" s="96"/>
      <c r="F3" s="57"/>
      <c r="G3" s="57"/>
      <c r="H3" s="57"/>
      <c r="I3" s="57"/>
      <c r="J3" s="97"/>
    </row>
    <row r="4" spans="1:10" ht="14.25">
      <c r="A4" s="209" t="s">
        <v>103</v>
      </c>
      <c r="B4" s="209"/>
      <c r="C4" s="209"/>
      <c r="D4" s="209"/>
      <c r="E4" s="96"/>
      <c r="F4" s="210" t="s">
        <v>104</v>
      </c>
      <c r="G4" s="210"/>
      <c r="H4" s="210"/>
      <c r="I4" s="58"/>
      <c r="J4" s="98"/>
    </row>
    <row r="5" spans="1:10" ht="19.350000000000001" customHeight="1">
      <c r="A5" s="211" t="s">
        <v>105</v>
      </c>
      <c r="B5" s="211"/>
      <c r="C5" s="211"/>
      <c r="D5" s="211"/>
      <c r="E5" s="96"/>
      <c r="F5" s="212" t="s">
        <v>106</v>
      </c>
      <c r="G5" s="212"/>
      <c r="H5" s="212"/>
      <c r="I5" s="59"/>
      <c r="J5" s="99"/>
    </row>
    <row r="6" spans="1:10" ht="15.75">
      <c r="A6" s="211"/>
      <c r="B6" s="211"/>
      <c r="C6" s="211"/>
      <c r="D6" s="211"/>
      <c r="E6" s="96"/>
      <c r="F6" s="100"/>
      <c r="G6" s="57"/>
      <c r="H6" s="57"/>
      <c r="I6" s="57"/>
      <c r="J6" s="97"/>
    </row>
    <row r="7" spans="1:10">
      <c r="A7" s="101" t="s">
        <v>107</v>
      </c>
      <c r="B7" s="102"/>
      <c r="C7" s="103"/>
      <c r="D7" s="104"/>
      <c r="E7" s="96"/>
      <c r="F7" s="105" t="s">
        <v>108</v>
      </c>
      <c r="G7" s="106"/>
      <c r="H7" s="106"/>
      <c r="I7" s="107"/>
      <c r="J7" s="108" t="s">
        <v>109</v>
      </c>
    </row>
    <row r="8" spans="1:10" ht="50.45" customHeight="1">
      <c r="A8" s="213" t="s">
        <v>110</v>
      </c>
      <c r="B8" s="213"/>
      <c r="C8" s="213"/>
      <c r="D8" s="213"/>
      <c r="E8" s="57"/>
      <c r="F8" s="109" t="s">
        <v>111</v>
      </c>
      <c r="G8" s="110"/>
      <c r="H8" s="110"/>
      <c r="I8" s="111"/>
      <c r="J8" s="112">
        <v>44378</v>
      </c>
    </row>
    <row r="9" spans="1:10" ht="14.25">
      <c r="A9" s="214"/>
      <c r="B9" s="214"/>
      <c r="C9" s="214"/>
      <c r="D9" s="214"/>
      <c r="E9" s="96"/>
      <c r="F9" s="113" t="s">
        <v>112</v>
      </c>
      <c r="G9" s="114"/>
      <c r="H9" s="114"/>
      <c r="I9" s="111"/>
      <c r="J9" s="115"/>
    </row>
    <row r="10" spans="1:10">
      <c r="A10" s="116"/>
      <c r="B10" s="117"/>
      <c r="C10" s="118"/>
      <c r="D10" s="118"/>
      <c r="E10" s="96"/>
      <c r="F10" s="57"/>
      <c r="G10" s="57"/>
      <c r="H10" s="57"/>
      <c r="I10" s="57"/>
      <c r="J10" s="97"/>
    </row>
    <row r="11" spans="1:10" ht="15.75">
      <c r="A11" s="215" t="s">
        <v>3</v>
      </c>
      <c r="B11" s="216" t="s">
        <v>113</v>
      </c>
      <c r="C11" s="217" t="s">
        <v>114</v>
      </c>
      <c r="D11" s="218" t="s">
        <v>115</v>
      </c>
      <c r="E11" s="218"/>
      <c r="F11" s="219" t="s">
        <v>116</v>
      </c>
      <c r="G11" s="219"/>
      <c r="H11" s="219" t="s">
        <v>117</v>
      </c>
      <c r="I11" s="219"/>
      <c r="J11" s="119"/>
    </row>
    <row r="12" spans="1:10" ht="15.75">
      <c r="A12" s="215"/>
      <c r="B12" s="216"/>
      <c r="C12" s="216"/>
      <c r="D12" s="220" t="s">
        <v>118</v>
      </c>
      <c r="E12" s="220"/>
      <c r="F12" s="221" t="s">
        <v>119</v>
      </c>
      <c r="G12" s="221"/>
      <c r="H12" s="221" t="s">
        <v>119</v>
      </c>
      <c r="I12" s="221"/>
      <c r="J12" s="120" t="s">
        <v>120</v>
      </c>
    </row>
    <row r="13" spans="1:10" ht="51">
      <c r="A13" s="215"/>
      <c r="B13" s="216"/>
      <c r="C13" s="216"/>
      <c r="D13" s="121" t="s">
        <v>121</v>
      </c>
      <c r="E13" s="122" t="s">
        <v>122</v>
      </c>
      <c r="F13" s="123" t="s">
        <v>123</v>
      </c>
      <c r="G13" s="123" t="s">
        <v>124</v>
      </c>
      <c r="H13" s="123" t="s">
        <v>125</v>
      </c>
      <c r="I13" s="123" t="s">
        <v>124</v>
      </c>
      <c r="J13" s="124"/>
    </row>
    <row r="14" spans="1:10" ht="15">
      <c r="A14" s="222">
        <v>1</v>
      </c>
      <c r="B14" s="223" t="s">
        <v>126</v>
      </c>
      <c r="C14" s="125" t="s">
        <v>127</v>
      </c>
      <c r="D14" s="224">
        <f>'PLANILHA ORÇAMENTÁRIA'!F13</f>
        <v>6</v>
      </c>
      <c r="E14" s="224"/>
      <c r="F14" s="224"/>
      <c r="G14" s="224"/>
      <c r="H14" s="225"/>
      <c r="I14" s="225"/>
      <c r="J14" s="126">
        <f>SUBTOTAL(9,D14:I14)</f>
        <v>6</v>
      </c>
    </row>
    <row r="15" spans="1:10" ht="15">
      <c r="A15" s="222"/>
      <c r="B15" s="223"/>
      <c r="C15" s="127" t="s">
        <v>128</v>
      </c>
      <c r="D15" s="226">
        <f>'PLANILHA ORÇAMENTÁRIA'!I13</f>
        <v>1155.18</v>
      </c>
      <c r="E15" s="226"/>
      <c r="F15" s="226"/>
      <c r="G15" s="226"/>
      <c r="H15" s="227"/>
      <c r="I15" s="227"/>
      <c r="J15" s="126">
        <f>SUBTOTAL(9,D15:I15)</f>
        <v>1155.18</v>
      </c>
    </row>
    <row r="16" spans="1:10" ht="15">
      <c r="A16" s="222">
        <v>2</v>
      </c>
      <c r="B16" s="223" t="s">
        <v>129</v>
      </c>
      <c r="C16" s="125" t="s">
        <v>127</v>
      </c>
      <c r="D16" s="224">
        <v>215</v>
      </c>
      <c r="E16" s="224"/>
      <c r="F16" s="224"/>
      <c r="G16" s="224"/>
      <c r="H16" s="225"/>
      <c r="I16" s="225"/>
      <c r="J16" s="126">
        <f>SUBTOTAL(9,D16:I16)</f>
        <v>215</v>
      </c>
    </row>
    <row r="17" spans="1:10" ht="15">
      <c r="A17" s="222"/>
      <c r="B17" s="223"/>
      <c r="C17" s="127" t="s">
        <v>128</v>
      </c>
      <c r="D17" s="226">
        <f>'PLANILHA ORÇAMENTÁRIA'!I14+'PLANILHA ORÇAMENTÁRIA'!I18+'PLANILHA ORÇAMENTÁRIA'!I22+'PLANILHA ORÇAMENTÁRIA'!I31+'PLANILHA ORÇAMENTÁRIA'!I35+'PLANILHA ORÇAMENTÁRIA'!I39+'PLANILHA ORÇAMENTÁRIA'!I48</f>
        <v>312514.37</v>
      </c>
      <c r="E17" s="226"/>
      <c r="F17" s="226"/>
      <c r="G17" s="226"/>
      <c r="H17" s="227"/>
      <c r="I17" s="227"/>
      <c r="J17" s="128">
        <f>SUBTOTAL(9,D17:I17)</f>
        <v>312514.37</v>
      </c>
    </row>
    <row r="18" spans="1:10" ht="15.75">
      <c r="A18" s="129"/>
      <c r="B18" s="130"/>
      <c r="C18" s="131"/>
      <c r="D18" s="132"/>
      <c r="E18" s="133"/>
      <c r="F18" s="134"/>
      <c r="G18" s="135"/>
      <c r="H18" s="136"/>
      <c r="I18" s="137"/>
      <c r="J18" s="138"/>
    </row>
    <row r="19" spans="1:10" ht="15.75">
      <c r="A19" s="139" t="s">
        <v>130</v>
      </c>
      <c r="B19" s="140"/>
      <c r="C19" s="141"/>
      <c r="D19" s="228">
        <v>200000</v>
      </c>
      <c r="E19" s="228"/>
      <c r="F19" s="228"/>
      <c r="G19" s="228"/>
      <c r="H19" s="229"/>
      <c r="I19" s="229"/>
      <c r="J19" s="142">
        <f>SUBTOTAL(9,D19:I19)</f>
        <v>200000</v>
      </c>
    </row>
    <row r="20" spans="1:10" ht="15.75">
      <c r="A20" s="139" t="s">
        <v>131</v>
      </c>
      <c r="B20" s="140"/>
      <c r="C20" s="141"/>
      <c r="D20" s="228">
        <f>D21-D19</f>
        <v>113669.54999999999</v>
      </c>
      <c r="E20" s="228"/>
      <c r="F20" s="228"/>
      <c r="G20" s="228"/>
      <c r="H20" s="230"/>
      <c r="I20" s="230"/>
      <c r="J20" s="142">
        <f>J21-J19</f>
        <v>113669.54999999999</v>
      </c>
    </row>
    <row r="21" spans="1:10" ht="15.75">
      <c r="A21" s="143" t="s">
        <v>132</v>
      </c>
      <c r="B21" s="144"/>
      <c r="C21" s="145"/>
      <c r="D21" s="228">
        <f>SUM(D15+D17)</f>
        <v>313669.55</v>
      </c>
      <c r="E21" s="228"/>
      <c r="F21" s="228">
        <f>SUBTOTAL(9,F19:G20)</f>
        <v>0</v>
      </c>
      <c r="G21" s="228"/>
      <c r="H21" s="229"/>
      <c r="I21" s="229"/>
      <c r="J21" s="142">
        <f>J15+J17</f>
        <v>313669.55</v>
      </c>
    </row>
    <row r="22" spans="1:10" ht="15.75">
      <c r="A22" s="146"/>
      <c r="B22" s="147"/>
      <c r="C22" s="148"/>
      <c r="D22" s="78"/>
      <c r="E22" s="78"/>
      <c r="F22" s="78"/>
      <c r="G22" s="78"/>
      <c r="H22" s="149"/>
      <c r="I22" s="149"/>
      <c r="J22" s="150"/>
    </row>
    <row r="23" spans="1:10" ht="15.75">
      <c r="A23" s="151"/>
      <c r="B23" s="152"/>
      <c r="C23" s="152"/>
      <c r="D23" s="152"/>
      <c r="E23" s="152"/>
      <c r="F23" s="153"/>
      <c r="G23" s="153"/>
      <c r="H23" s="153"/>
      <c r="I23" s="153"/>
      <c r="J23" s="150"/>
    </row>
    <row r="24" spans="1:10" ht="18">
      <c r="A24" s="231" t="s">
        <v>133</v>
      </c>
      <c r="B24" s="231"/>
      <c r="C24" s="155"/>
      <c r="D24" s="155"/>
      <c r="E24" s="155"/>
      <c r="F24" s="156"/>
      <c r="G24" s="23"/>
      <c r="H24" s="157"/>
      <c r="I24" s="157"/>
      <c r="J24" s="158"/>
    </row>
    <row r="25" spans="1:10" ht="15">
      <c r="A25" s="154" t="s">
        <v>134</v>
      </c>
      <c r="B25" s="159"/>
      <c r="C25" s="160"/>
      <c r="D25" s="161"/>
      <c r="E25" s="162"/>
      <c r="F25" s="162"/>
      <c r="G25" s="160"/>
      <c r="H25" s="163"/>
      <c r="I25" s="162"/>
      <c r="J25" s="164"/>
    </row>
    <row r="26" spans="1:10" ht="15">
      <c r="A26" s="165" t="s">
        <v>135</v>
      </c>
      <c r="B26" s="166"/>
      <c r="C26" s="35"/>
      <c r="D26" s="167"/>
      <c r="E26" s="35"/>
      <c r="F26" s="35"/>
      <c r="G26" s="35"/>
      <c r="H26" s="163"/>
      <c r="I26" s="35"/>
      <c r="J26" s="168"/>
    </row>
    <row r="27" spans="1:10" ht="15.75">
      <c r="A27" s="169"/>
      <c r="B27" s="170"/>
      <c r="C27" s="171"/>
      <c r="D27" s="171"/>
      <c r="E27" s="172"/>
      <c r="F27" s="173"/>
      <c r="G27" s="174"/>
      <c r="H27" s="170"/>
      <c r="I27" s="173"/>
      <c r="J27" s="175"/>
    </row>
  </sheetData>
  <mergeCells count="42">
    <mergeCell ref="D21:E21"/>
    <mergeCell ref="F21:G21"/>
    <mergeCell ref="H21:I21"/>
    <mergeCell ref="A24:B24"/>
    <mergeCell ref="D19:E19"/>
    <mergeCell ref="F19:G19"/>
    <mergeCell ref="H19:I19"/>
    <mergeCell ref="D20:E20"/>
    <mergeCell ref="F20:G20"/>
    <mergeCell ref="H20:I20"/>
    <mergeCell ref="A16:A17"/>
    <mergeCell ref="B16:B17"/>
    <mergeCell ref="D16:E16"/>
    <mergeCell ref="F16:G16"/>
    <mergeCell ref="H16:I16"/>
    <mergeCell ref="D17:E17"/>
    <mergeCell ref="F17:G17"/>
    <mergeCell ref="H17:I17"/>
    <mergeCell ref="A14:A15"/>
    <mergeCell ref="B14:B15"/>
    <mergeCell ref="D14:E14"/>
    <mergeCell ref="F14:G14"/>
    <mergeCell ref="H14:I14"/>
    <mergeCell ref="D15:E15"/>
    <mergeCell ref="F15:G15"/>
    <mergeCell ref="H15:I15"/>
    <mergeCell ref="F11:G11"/>
    <mergeCell ref="H11:I11"/>
    <mergeCell ref="D12:E12"/>
    <mergeCell ref="F12:G12"/>
    <mergeCell ref="H12:I12"/>
    <mergeCell ref="A8:D8"/>
    <mergeCell ref="A9:D9"/>
    <mergeCell ref="A11:A13"/>
    <mergeCell ref="B11:B13"/>
    <mergeCell ref="C11:C13"/>
    <mergeCell ref="D11:E11"/>
    <mergeCell ref="A1:J1"/>
    <mergeCell ref="A4:D4"/>
    <mergeCell ref="F4:H4"/>
    <mergeCell ref="A5:D6"/>
    <mergeCell ref="F5:H5"/>
  </mergeCells>
  <pageMargins left="0.78749999999999998" right="0.78749999999999998" top="0.78749999999999998" bottom="0.78749999999999998" header="0.51180555555555496" footer="0.51180555555555496"/>
  <pageSetup paperSize="9" scale="67" firstPageNumber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74"/>
  <sheetViews>
    <sheetView showZeros="0" view="pageBreakPreview" zoomScaleNormal="85" workbookViewId="0">
      <selection activeCell="F28" sqref="F28"/>
    </sheetView>
  </sheetViews>
  <sheetFormatPr defaultColWidth="8.7109375" defaultRowHeight="12.75"/>
  <cols>
    <col min="1" max="1" width="6.7109375" customWidth="1"/>
    <col min="2" max="2" width="75.85546875" customWidth="1"/>
    <col min="3" max="3" width="13.5703125" customWidth="1"/>
    <col min="4" max="4" width="10" style="16" customWidth="1"/>
  </cols>
  <sheetData>
    <row r="7" spans="1:8">
      <c r="A7" s="176"/>
      <c r="B7" s="177"/>
      <c r="C7" s="177"/>
      <c r="D7" s="178"/>
    </row>
    <row r="8" spans="1:8" ht="15.75">
      <c r="A8" s="179" t="s">
        <v>136</v>
      </c>
      <c r="B8" s="180"/>
      <c r="C8" s="180"/>
      <c r="D8" s="181"/>
      <c r="E8" s="180"/>
      <c r="F8" s="180"/>
      <c r="G8" s="180"/>
      <c r="H8" s="180"/>
    </row>
    <row r="9" spans="1:8" ht="15.75">
      <c r="A9" s="182" t="s">
        <v>137</v>
      </c>
      <c r="B9" s="183"/>
      <c r="C9" s="183"/>
      <c r="D9" s="184"/>
      <c r="E9" s="183"/>
      <c r="F9" s="183"/>
      <c r="G9" s="183"/>
      <c r="H9" s="183"/>
    </row>
    <row r="10" spans="1:8" ht="15.75">
      <c r="A10" s="185"/>
      <c r="B10" s="186"/>
      <c r="C10" s="186"/>
      <c r="D10" s="187"/>
      <c r="E10" s="183"/>
      <c r="F10" s="183"/>
      <c r="G10" s="183"/>
      <c r="H10" s="183"/>
    </row>
    <row r="11" spans="1:8" ht="18">
      <c r="A11" s="232" t="s">
        <v>138</v>
      </c>
      <c r="B11" s="232"/>
      <c r="C11" s="232"/>
      <c r="D11" s="232"/>
      <c r="E11" s="183"/>
      <c r="F11" s="183"/>
      <c r="G11" s="183"/>
      <c r="H11" s="183"/>
    </row>
    <row r="12" spans="1:8" ht="15.75">
      <c r="A12" s="183"/>
      <c r="B12" s="183"/>
      <c r="C12" s="183"/>
      <c r="D12" s="188"/>
      <c r="E12" s="183"/>
      <c r="F12" s="183"/>
      <c r="G12" s="183"/>
      <c r="H12" s="183"/>
    </row>
    <row r="13" spans="1:8" ht="24" customHeight="1">
      <c r="A13" s="233" t="s">
        <v>139</v>
      </c>
      <c r="B13" s="233"/>
      <c r="C13" s="233"/>
      <c r="D13" s="233"/>
      <c r="E13" s="183"/>
      <c r="F13" s="183"/>
      <c r="G13" s="183"/>
      <c r="H13" s="183"/>
    </row>
    <row r="14" spans="1:8" ht="15.75">
      <c r="A14" s="189" t="s">
        <v>3</v>
      </c>
      <c r="B14" s="189" t="s">
        <v>140</v>
      </c>
      <c r="C14" s="189" t="s">
        <v>114</v>
      </c>
      <c r="D14" s="189" t="s">
        <v>141</v>
      </c>
      <c r="E14" s="156"/>
      <c r="F14" s="156"/>
      <c r="G14" s="156"/>
      <c r="H14" s="156"/>
    </row>
    <row r="15" spans="1:8" ht="15.75">
      <c r="A15" s="190">
        <v>1</v>
      </c>
      <c r="B15" s="191" t="s">
        <v>142</v>
      </c>
      <c r="C15" s="192" t="s">
        <v>143</v>
      </c>
      <c r="D15" s="193">
        <v>5</v>
      </c>
      <c r="E15" s="156"/>
      <c r="F15" s="156"/>
      <c r="G15" s="156"/>
      <c r="H15" s="156"/>
    </row>
    <row r="16" spans="1:8" ht="15.75">
      <c r="A16" s="190">
        <v>2</v>
      </c>
      <c r="B16" s="191" t="s">
        <v>144</v>
      </c>
      <c r="C16" s="192" t="s">
        <v>143</v>
      </c>
      <c r="D16" s="193">
        <v>2</v>
      </c>
      <c r="E16" s="156"/>
      <c r="F16" s="156"/>
      <c r="G16" s="156"/>
      <c r="H16" s="156"/>
    </row>
    <row r="17" spans="1:8" ht="15.75">
      <c r="A17" s="190">
        <v>3</v>
      </c>
      <c r="B17" s="191" t="s">
        <v>145</v>
      </c>
      <c r="C17" s="192" t="s">
        <v>143</v>
      </c>
      <c r="D17" s="193">
        <v>2</v>
      </c>
      <c r="E17" s="156"/>
      <c r="F17" s="156"/>
      <c r="G17" s="156"/>
      <c r="H17" s="156"/>
    </row>
    <row r="18" spans="1:8" ht="15.75">
      <c r="A18" s="190">
        <v>4</v>
      </c>
      <c r="B18" s="191" t="s">
        <v>146</v>
      </c>
      <c r="C18" s="192" t="s">
        <v>143</v>
      </c>
      <c r="D18" s="193">
        <v>11</v>
      </c>
      <c r="E18" s="156"/>
      <c r="F18" s="156"/>
      <c r="G18" s="156"/>
      <c r="H18" s="156"/>
    </row>
    <row r="19" spans="1:8" ht="15.75">
      <c r="A19" s="190">
        <v>5</v>
      </c>
      <c r="B19" s="191" t="s">
        <v>147</v>
      </c>
      <c r="C19" s="192" t="s">
        <v>143</v>
      </c>
      <c r="D19" s="193">
        <v>17</v>
      </c>
      <c r="E19" s="156"/>
      <c r="F19" s="156"/>
      <c r="G19" s="156"/>
      <c r="H19" s="156"/>
    </row>
    <row r="20" spans="1:8" ht="15.75">
      <c r="A20" s="190">
        <v>6</v>
      </c>
      <c r="B20" s="191" t="s">
        <v>148</v>
      </c>
      <c r="C20" s="192" t="s">
        <v>143</v>
      </c>
      <c r="D20" s="193">
        <v>10</v>
      </c>
      <c r="E20" s="156"/>
      <c r="F20" s="156"/>
      <c r="G20" s="156"/>
      <c r="H20" s="156"/>
    </row>
    <row r="21" spans="1:8" ht="15.75">
      <c r="A21" s="190">
        <v>7</v>
      </c>
      <c r="B21" s="191" t="s">
        <v>149</v>
      </c>
      <c r="C21" s="192" t="s">
        <v>143</v>
      </c>
      <c r="D21" s="193">
        <v>4</v>
      </c>
      <c r="E21" s="156"/>
      <c r="F21" s="156"/>
      <c r="G21" s="156"/>
      <c r="H21" s="156"/>
    </row>
    <row r="22" spans="1:8" ht="15.75">
      <c r="A22" s="190">
        <v>8</v>
      </c>
      <c r="B22" s="191" t="s">
        <v>150</v>
      </c>
      <c r="C22" s="192" t="s">
        <v>143</v>
      </c>
      <c r="D22" s="193">
        <v>5</v>
      </c>
      <c r="E22" s="156"/>
      <c r="F22" s="156"/>
      <c r="G22" s="156"/>
      <c r="H22" s="156"/>
    </row>
    <row r="23" spans="1:8" ht="15.75">
      <c r="A23" s="190">
        <v>9</v>
      </c>
      <c r="B23" s="191" t="s">
        <v>151</v>
      </c>
      <c r="C23" s="192" t="s">
        <v>143</v>
      </c>
      <c r="D23" s="193">
        <v>5</v>
      </c>
      <c r="E23" s="156"/>
      <c r="F23" s="156"/>
      <c r="G23" s="156"/>
      <c r="H23" s="156"/>
    </row>
    <row r="24" spans="1:8" ht="15.75">
      <c r="A24" s="190">
        <v>10</v>
      </c>
      <c r="B24" s="191" t="s">
        <v>152</v>
      </c>
      <c r="C24" s="192" t="s">
        <v>143</v>
      </c>
      <c r="D24" s="193">
        <v>6</v>
      </c>
      <c r="E24" s="156"/>
      <c r="F24" s="156"/>
      <c r="G24" s="156"/>
      <c r="H24" s="156"/>
    </row>
    <row r="25" spans="1:8" ht="15.75">
      <c r="A25" s="190">
        <v>11</v>
      </c>
      <c r="B25" s="191" t="s">
        <v>153</v>
      </c>
      <c r="C25" s="192" t="s">
        <v>143</v>
      </c>
      <c r="D25" s="193">
        <v>5</v>
      </c>
      <c r="E25" s="156"/>
      <c r="F25" s="156"/>
      <c r="G25" s="156"/>
      <c r="H25" s="156"/>
    </row>
    <row r="26" spans="1:8" ht="15.75">
      <c r="A26" s="190">
        <v>12</v>
      </c>
      <c r="B26" s="191" t="s">
        <v>154</v>
      </c>
      <c r="C26" s="192" t="s">
        <v>143</v>
      </c>
      <c r="D26" s="193">
        <v>4</v>
      </c>
      <c r="E26" s="156"/>
      <c r="F26" s="156"/>
      <c r="G26" s="156"/>
      <c r="H26" s="156"/>
    </row>
    <row r="27" spans="1:8" ht="15.75">
      <c r="A27" s="194"/>
      <c r="B27" s="79"/>
      <c r="C27" s="195" t="s">
        <v>143</v>
      </c>
      <c r="D27" s="196">
        <f>SUM(D15:D26)</f>
        <v>76</v>
      </c>
      <c r="E27" s="156"/>
      <c r="F27" s="156"/>
      <c r="G27" s="156"/>
      <c r="H27" s="156"/>
    </row>
    <row r="28" spans="1:8" ht="15.75">
      <c r="A28" s="234"/>
      <c r="B28" s="234"/>
      <c r="C28" s="234"/>
      <c r="D28" s="234"/>
      <c r="E28" s="156"/>
      <c r="F28" s="156"/>
      <c r="G28" s="156"/>
      <c r="H28" s="156"/>
    </row>
    <row r="29" spans="1:8" ht="24.75" customHeight="1">
      <c r="A29" s="235" t="s">
        <v>155</v>
      </c>
      <c r="B29" s="235"/>
      <c r="C29" s="235"/>
      <c r="D29" s="235"/>
      <c r="E29" s="156"/>
      <c r="F29" s="156"/>
      <c r="G29" s="156"/>
      <c r="H29" s="156"/>
    </row>
    <row r="30" spans="1:8" ht="15.75">
      <c r="A30" s="189" t="s">
        <v>3</v>
      </c>
      <c r="B30" s="189" t="s">
        <v>140</v>
      </c>
      <c r="C30" s="189" t="s">
        <v>114</v>
      </c>
      <c r="D30" s="189" t="s">
        <v>141</v>
      </c>
      <c r="E30" s="156"/>
      <c r="F30" s="156"/>
      <c r="G30" s="156"/>
      <c r="H30" s="156"/>
    </row>
    <row r="31" spans="1:8" ht="15.75">
      <c r="A31" s="190">
        <v>13</v>
      </c>
      <c r="B31" s="191" t="s">
        <v>156</v>
      </c>
      <c r="C31" s="192" t="s">
        <v>143</v>
      </c>
      <c r="D31" s="193">
        <v>3</v>
      </c>
      <c r="E31" s="156"/>
      <c r="F31" s="156"/>
      <c r="G31" s="156"/>
      <c r="H31" s="156"/>
    </row>
    <row r="32" spans="1:8" ht="15.75">
      <c r="A32" s="190">
        <v>14</v>
      </c>
      <c r="B32" s="191" t="s">
        <v>157</v>
      </c>
      <c r="C32" s="192" t="s">
        <v>143</v>
      </c>
      <c r="D32" s="193">
        <v>5</v>
      </c>
      <c r="E32" s="156"/>
      <c r="F32" s="156"/>
      <c r="G32" s="156"/>
      <c r="H32" s="156"/>
    </row>
    <row r="33" spans="1:8" ht="15.75">
      <c r="A33" s="190">
        <v>15</v>
      </c>
      <c r="B33" s="191" t="s">
        <v>158</v>
      </c>
      <c r="C33" s="192" t="s">
        <v>143</v>
      </c>
      <c r="D33" s="193">
        <v>5</v>
      </c>
      <c r="E33" s="156"/>
      <c r="F33" s="156"/>
      <c r="G33" s="156"/>
      <c r="H33" s="156"/>
    </row>
    <row r="34" spans="1:8" ht="15.75">
      <c r="A34" s="190">
        <v>16</v>
      </c>
      <c r="B34" s="191" t="s">
        <v>159</v>
      </c>
      <c r="C34" s="192" t="s">
        <v>143</v>
      </c>
      <c r="D34" s="193">
        <v>5</v>
      </c>
      <c r="E34" s="156"/>
      <c r="F34" s="156"/>
      <c r="G34" s="156"/>
      <c r="H34" s="156"/>
    </row>
    <row r="35" spans="1:8" ht="15.75">
      <c r="A35" s="190">
        <v>17</v>
      </c>
      <c r="B35" s="191" t="s">
        <v>160</v>
      </c>
      <c r="C35" s="192" t="s">
        <v>143</v>
      </c>
      <c r="D35" s="193">
        <v>6</v>
      </c>
      <c r="E35" s="156"/>
      <c r="F35" s="156"/>
      <c r="G35" s="156"/>
      <c r="H35" s="156"/>
    </row>
    <row r="36" spans="1:8" ht="15.75">
      <c r="A36" s="194"/>
      <c r="B36" s="79"/>
      <c r="C36" s="195" t="s">
        <v>143</v>
      </c>
      <c r="D36" s="196">
        <f>SUM(D31:D35)</f>
        <v>24</v>
      </c>
      <c r="E36" s="156"/>
      <c r="F36" s="156"/>
      <c r="G36" s="156"/>
      <c r="H36" s="156"/>
    </row>
    <row r="37" spans="1:8" ht="15.75">
      <c r="A37" s="234"/>
      <c r="B37" s="234"/>
      <c r="C37" s="234"/>
      <c r="D37" s="234"/>
      <c r="E37" s="156"/>
      <c r="F37" s="156"/>
      <c r="G37" s="156"/>
      <c r="H37" s="156"/>
    </row>
    <row r="38" spans="1:8" ht="15.75">
      <c r="A38" s="235" t="s">
        <v>33</v>
      </c>
      <c r="B38" s="235"/>
      <c r="C38" s="235"/>
      <c r="D38" s="235"/>
      <c r="E38" s="156"/>
      <c r="F38" s="156"/>
      <c r="G38" s="156"/>
      <c r="H38" s="156"/>
    </row>
    <row r="39" spans="1:8" ht="15.75">
      <c r="A39" s="189" t="s">
        <v>3</v>
      </c>
      <c r="B39" s="189" t="s">
        <v>161</v>
      </c>
      <c r="C39" s="189" t="s">
        <v>114</v>
      </c>
      <c r="D39" s="189" t="s">
        <v>141</v>
      </c>
      <c r="E39" s="156"/>
      <c r="F39" s="156"/>
      <c r="G39" s="156"/>
      <c r="H39" s="156"/>
    </row>
    <row r="40" spans="1:8" ht="15.75">
      <c r="A40" s="190">
        <v>18</v>
      </c>
      <c r="B40" s="191" t="s">
        <v>162</v>
      </c>
      <c r="C40" s="192" t="s">
        <v>143</v>
      </c>
      <c r="D40" s="192">
        <v>7</v>
      </c>
      <c r="E40" s="156"/>
      <c r="F40" s="156"/>
      <c r="G40" s="156"/>
      <c r="H40" s="156"/>
    </row>
    <row r="41" spans="1:8" ht="15.75">
      <c r="A41" s="190">
        <v>19</v>
      </c>
      <c r="B41" s="191" t="s">
        <v>163</v>
      </c>
      <c r="C41" s="192" t="s">
        <v>143</v>
      </c>
      <c r="D41" s="192">
        <v>12</v>
      </c>
      <c r="E41" s="156"/>
      <c r="F41" s="156"/>
      <c r="G41" s="156"/>
      <c r="H41" s="156"/>
    </row>
    <row r="42" spans="1:8" ht="15.75">
      <c r="A42" s="79"/>
      <c r="B42" s="79"/>
      <c r="C42" s="195" t="s">
        <v>143</v>
      </c>
      <c r="D42" s="196">
        <f>SUM(D40:D41)</f>
        <v>19</v>
      </c>
      <c r="E42" s="156"/>
      <c r="F42" s="156"/>
      <c r="G42" s="156"/>
      <c r="H42" s="156"/>
    </row>
    <row r="43" spans="1:8" ht="15.75">
      <c r="A43" s="197"/>
      <c r="B43" s="197"/>
      <c r="C43" s="197"/>
      <c r="D43" s="197"/>
      <c r="E43" s="156"/>
      <c r="F43" s="156"/>
      <c r="G43" s="156"/>
      <c r="H43" s="156"/>
    </row>
    <row r="44" spans="1:8" ht="23.65" customHeight="1">
      <c r="A44" s="235" t="s">
        <v>164</v>
      </c>
      <c r="B44" s="235"/>
      <c r="C44" s="235"/>
      <c r="D44" s="235"/>
      <c r="E44" s="156"/>
      <c r="F44" s="156"/>
      <c r="G44" s="156"/>
      <c r="H44" s="156"/>
    </row>
    <row r="45" spans="1:8" ht="15.75">
      <c r="A45" s="189" t="s">
        <v>3</v>
      </c>
      <c r="B45" s="189" t="s">
        <v>140</v>
      </c>
      <c r="C45" s="189" t="s">
        <v>114</v>
      </c>
      <c r="D45" s="189" t="s">
        <v>141</v>
      </c>
      <c r="E45" s="156"/>
      <c r="F45" s="156"/>
      <c r="G45" s="156"/>
      <c r="H45" s="156"/>
    </row>
    <row r="46" spans="1:8" ht="15.75">
      <c r="A46" s="190">
        <v>20</v>
      </c>
      <c r="B46" s="191" t="s">
        <v>165</v>
      </c>
      <c r="C46" s="192" t="s">
        <v>143</v>
      </c>
      <c r="D46" s="193">
        <v>6</v>
      </c>
      <c r="E46" s="156"/>
      <c r="F46" s="156"/>
      <c r="G46" s="156"/>
      <c r="H46" s="156"/>
    </row>
    <row r="47" spans="1:8" ht="15.75">
      <c r="A47" s="190">
        <v>21</v>
      </c>
      <c r="B47" s="191" t="s">
        <v>166</v>
      </c>
      <c r="C47" s="192" t="s">
        <v>143</v>
      </c>
      <c r="D47" s="193">
        <v>6</v>
      </c>
    </row>
    <row r="48" spans="1:8" ht="15.75">
      <c r="A48" s="190">
        <v>22</v>
      </c>
      <c r="B48" s="191" t="s">
        <v>167</v>
      </c>
      <c r="C48" s="192" t="s">
        <v>143</v>
      </c>
      <c r="D48" s="193">
        <v>4</v>
      </c>
    </row>
    <row r="49" spans="1:4" ht="15.75">
      <c r="A49" s="190">
        <v>23</v>
      </c>
      <c r="B49" s="191" t="s">
        <v>168</v>
      </c>
      <c r="C49" s="192" t="s">
        <v>143</v>
      </c>
      <c r="D49" s="193">
        <v>3</v>
      </c>
    </row>
    <row r="50" spans="1:4" ht="15.75">
      <c r="A50" s="190">
        <v>24</v>
      </c>
      <c r="B50" s="191" t="s">
        <v>169</v>
      </c>
      <c r="C50" s="192" t="s">
        <v>143</v>
      </c>
      <c r="D50" s="193">
        <v>4</v>
      </c>
    </row>
    <row r="51" spans="1:4" ht="15.75">
      <c r="A51" s="190">
        <v>25</v>
      </c>
      <c r="B51" s="191" t="s">
        <v>170</v>
      </c>
      <c r="C51" s="192" t="s">
        <v>143</v>
      </c>
      <c r="D51" s="193">
        <v>4</v>
      </c>
    </row>
    <row r="52" spans="1:4" ht="15.75">
      <c r="A52" s="190">
        <v>26</v>
      </c>
      <c r="B52" s="191" t="s">
        <v>171</v>
      </c>
      <c r="C52" s="192" t="s">
        <v>143</v>
      </c>
      <c r="D52" s="193">
        <v>2</v>
      </c>
    </row>
    <row r="53" spans="1:4" ht="15.75">
      <c r="A53" s="194"/>
      <c r="B53" s="79"/>
      <c r="C53" s="195" t="s">
        <v>143</v>
      </c>
      <c r="D53" s="196">
        <f>SUM(D46:D52)</f>
        <v>29</v>
      </c>
    </row>
    <row r="54" spans="1:4" ht="15.75">
      <c r="A54" s="234"/>
      <c r="B54" s="234"/>
      <c r="C54" s="234"/>
      <c r="D54" s="234"/>
    </row>
    <row r="55" spans="1:4" ht="23.65" customHeight="1">
      <c r="A55" s="235" t="s">
        <v>48</v>
      </c>
      <c r="B55" s="235"/>
      <c r="C55" s="235"/>
      <c r="D55" s="235"/>
    </row>
    <row r="56" spans="1:4" ht="15.75">
      <c r="A56" s="189" t="s">
        <v>3</v>
      </c>
      <c r="B56" s="189" t="s">
        <v>172</v>
      </c>
      <c r="C56" s="189" t="s">
        <v>114</v>
      </c>
      <c r="D56" s="189" t="s">
        <v>141</v>
      </c>
    </row>
    <row r="57" spans="1:4" ht="15.75">
      <c r="A57" s="190">
        <v>27</v>
      </c>
      <c r="B57" s="191" t="s">
        <v>173</v>
      </c>
      <c r="C57" s="192" t="s">
        <v>143</v>
      </c>
      <c r="D57" s="193">
        <v>4</v>
      </c>
    </row>
    <row r="58" spans="1:4" ht="15.75">
      <c r="A58" s="79"/>
      <c r="B58" s="79"/>
      <c r="C58" s="195" t="s">
        <v>143</v>
      </c>
      <c r="D58" s="196">
        <f>SUM(D57)</f>
        <v>4</v>
      </c>
    </row>
    <row r="59" spans="1:4" ht="15">
      <c r="A59" s="1"/>
      <c r="B59" s="1"/>
      <c r="C59" s="1"/>
      <c r="D59" s="1"/>
    </row>
    <row r="60" spans="1:4" ht="23.25" customHeight="1">
      <c r="A60" s="235" t="s">
        <v>174</v>
      </c>
      <c r="B60" s="235"/>
      <c r="C60" s="235"/>
      <c r="D60" s="235"/>
    </row>
    <row r="61" spans="1:4" ht="15.75">
      <c r="A61" s="189" t="s">
        <v>3</v>
      </c>
      <c r="B61" s="189" t="s">
        <v>161</v>
      </c>
      <c r="C61" s="189" t="s">
        <v>114</v>
      </c>
      <c r="D61" s="189" t="s">
        <v>141</v>
      </c>
    </row>
    <row r="62" spans="1:4" ht="15.75">
      <c r="A62" s="190">
        <v>28</v>
      </c>
      <c r="B62" s="191" t="s">
        <v>175</v>
      </c>
      <c r="C62" s="192" t="s">
        <v>143</v>
      </c>
      <c r="D62" s="192">
        <v>15</v>
      </c>
    </row>
    <row r="63" spans="1:4" ht="15.75">
      <c r="A63" s="190">
        <v>29</v>
      </c>
      <c r="B63" s="191" t="s">
        <v>176</v>
      </c>
      <c r="C63" s="192" t="s">
        <v>143</v>
      </c>
      <c r="D63" s="192">
        <v>16</v>
      </c>
    </row>
    <row r="64" spans="1:4" ht="15.75">
      <c r="A64" s="79"/>
      <c r="B64" s="79"/>
      <c r="C64" s="195" t="s">
        <v>143</v>
      </c>
      <c r="D64" s="196">
        <f>SUM(D62:D63)</f>
        <v>31</v>
      </c>
    </row>
    <row r="65" spans="1:4" ht="15">
      <c r="A65" s="1"/>
      <c r="B65" s="1"/>
      <c r="C65" s="1"/>
      <c r="D65" s="1"/>
    </row>
    <row r="66" spans="1:4" ht="23.65" customHeight="1">
      <c r="A66" s="235" t="s">
        <v>66</v>
      </c>
      <c r="B66" s="235"/>
      <c r="C66" s="235"/>
      <c r="D66" s="235"/>
    </row>
    <row r="67" spans="1:4" ht="15.75">
      <c r="A67" s="189" t="s">
        <v>3</v>
      </c>
      <c r="B67" s="189" t="s">
        <v>161</v>
      </c>
      <c r="C67" s="189" t="s">
        <v>114</v>
      </c>
      <c r="D67" s="189" t="s">
        <v>141</v>
      </c>
    </row>
    <row r="68" spans="1:4" ht="15.75">
      <c r="A68" s="190">
        <v>30</v>
      </c>
      <c r="B68" s="191" t="s">
        <v>177</v>
      </c>
      <c r="C68" s="192" t="s">
        <v>143</v>
      </c>
      <c r="D68" s="192">
        <v>12</v>
      </c>
    </row>
    <row r="69" spans="1:4" ht="15.75">
      <c r="A69" s="190">
        <v>31</v>
      </c>
      <c r="B69" s="191" t="s">
        <v>176</v>
      </c>
      <c r="C69" s="192" t="s">
        <v>143</v>
      </c>
      <c r="D69" s="192">
        <v>20</v>
      </c>
    </row>
    <row r="70" spans="1:4" ht="15.75">
      <c r="A70" s="79"/>
      <c r="B70" s="79"/>
      <c r="C70" s="195" t="s">
        <v>143</v>
      </c>
      <c r="D70" s="196">
        <f>SUM(D68:D69)</f>
        <v>32</v>
      </c>
    </row>
    <row r="71" spans="1:4" ht="15">
      <c r="A71" s="52"/>
      <c r="B71" s="52"/>
      <c r="C71" s="52"/>
      <c r="D71" s="52"/>
    </row>
    <row r="72" spans="1:4" ht="15.75">
      <c r="A72" s="236" t="s">
        <v>178</v>
      </c>
      <c r="B72" s="236"/>
      <c r="C72" s="236"/>
      <c r="D72" s="198">
        <f>D27+D36+D42+D53+D58+D64+D70</f>
        <v>215</v>
      </c>
    </row>
    <row r="74" spans="1:4" ht="15">
      <c r="A74" s="1" t="s">
        <v>179</v>
      </c>
      <c r="B74" s="1"/>
      <c r="C74" s="1"/>
      <c r="D74" s="1"/>
    </row>
  </sheetData>
  <mergeCells count="15">
    <mergeCell ref="A60:D60"/>
    <mergeCell ref="A65:D65"/>
    <mergeCell ref="A66:D66"/>
    <mergeCell ref="A72:C72"/>
    <mergeCell ref="A74:D74"/>
    <mergeCell ref="A38:D38"/>
    <mergeCell ref="A44:D44"/>
    <mergeCell ref="A54:D54"/>
    <mergeCell ref="A55:D55"/>
    <mergeCell ref="A59:D59"/>
    <mergeCell ref="A11:D11"/>
    <mergeCell ref="A13:D13"/>
    <mergeCell ref="A28:D28"/>
    <mergeCell ref="A29:D29"/>
    <mergeCell ref="A37:D37"/>
  </mergeCells>
  <pageMargins left="0.51180555555555496" right="0.51180555555555496" top="0.39374999999999999" bottom="0.39374999999999999" header="0.51180555555555496" footer="0.51180555555555496"/>
  <pageSetup paperSize="9" scale="85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41</vt:i4>
      </vt:variant>
    </vt:vector>
  </HeadingPairs>
  <TitlesOfParts>
    <vt:vector size="45" baseType="lpstr">
      <vt:lpstr>PLANILHA ORÇAMENTÁRIA</vt:lpstr>
      <vt:lpstr>CRONOGRAMA_FÍSICO FINANCEIRO</vt:lpstr>
      <vt:lpstr>CRONOGRAMA_DESEMBOLSO</vt:lpstr>
      <vt:lpstr>RELAÇÃO DE RUAS</vt:lpstr>
      <vt:lpstr>'PLANILHA ORÇAMENTÁRIA'!__xlnm_Print_Area</vt:lpstr>
      <vt:lpstr>'PLANILHA ORÇAMENTÁRIA'!__xlnm_Print_Area_0</vt:lpstr>
      <vt:lpstr>'PLANILHA ORÇAMENTÁRIA'!__xlnm_Print_Area_0_0</vt:lpstr>
      <vt:lpstr>'PLANILHA ORÇAMENTÁRIA'!__xlnm_Print_Area_0_0_0</vt:lpstr>
      <vt:lpstr>'PLANILHA ORÇAMENTÁRIA'!__xlnm_Print_Area_0_0_0_0</vt:lpstr>
      <vt:lpstr>'PLANILHA ORÇAMENTÁRIA'!__xlnm_Print_Area_0_0_0_0_0</vt:lpstr>
      <vt:lpstr>'PLANILHA ORÇAMENTÁRIA'!__xlnm_Print_Area_0_0_0_0_0_0</vt:lpstr>
      <vt:lpstr>'PLANILHA ORÇAMENTÁRIA'!__xlnm_Print_Area_0_0_0_0_0_0_0</vt:lpstr>
      <vt:lpstr>'PLANILHA ORÇAMENTÁRIA'!__xlnm_Print_Area_0_0_0_0_0_0_0_0</vt:lpstr>
      <vt:lpstr>'PLANILHA ORÇAMENTÁRIA'!__xlnm_Print_Area_0_0_0_0_0_0_0_0_0</vt:lpstr>
      <vt:lpstr>'PLANILHA ORÇAMENTÁRIA'!__xlnm_Print_Area_0_0_0_0_0_0_0_0_0_0</vt:lpstr>
      <vt:lpstr>'PLANILHA ORÇAMENTÁRIA'!__xlnm_Print_Area_0_0_0_0_0_0_0_0_0_0_0</vt:lpstr>
      <vt:lpstr>'PLANILHA ORÇAMENTÁRIA'!__xlnm_Print_Area_0_0_0_0_0_0_0_0_0_0_0_0</vt:lpstr>
      <vt:lpstr>'PLANILHA ORÇAMENTÁRIA'!__xlnm_Print_Area_0_0_0_0_0_0_0_0_0_0_0_0_0</vt:lpstr>
      <vt:lpstr>'PLANILHA ORÇAMENTÁRIA'!__xlnm_Print_Area_0_0_0_0_0_0_0_0_0_0_0_0_0_0</vt:lpstr>
      <vt:lpstr>'PLANILHA ORÇAMENTÁRIA'!__xlnm_Print_Area_0_0_0_0_0_0_0_0_0_0_0_0_0_0_0</vt:lpstr>
      <vt:lpstr>'PLANILHA ORÇAMENTÁRIA'!__xlnm_Print_Area_0_0_0_0_0_0_0_0_0_0_0_0_0_0_0_0</vt:lpstr>
      <vt:lpstr>'PLANILHA ORÇAMENTÁRIA'!__xlnm_Print_Titles</vt:lpstr>
      <vt:lpstr>'PLANILHA ORÇAMENTÁRIA'!__xlnm_Print_Titles_0</vt:lpstr>
      <vt:lpstr>'PLANILHA ORÇAMENTÁRIA'!__xlnm_Print_Titles_0_0</vt:lpstr>
      <vt:lpstr>'PLANILHA ORÇAMENTÁRIA'!__xlnm_Print_Titles_0_0_0</vt:lpstr>
      <vt:lpstr>'PLANILHA ORÇAMENTÁRIA'!__xlnm_Print_Titles_0_0_0_0</vt:lpstr>
      <vt:lpstr>'PLANILHA ORÇAMENTÁRIA'!__xlnm_Print_Titles_0_0_0_0_0</vt:lpstr>
      <vt:lpstr>'PLANILHA ORÇAMENTÁRIA'!__xlnm_Print_Titles_0_0_0_0_0_0</vt:lpstr>
      <vt:lpstr>'PLANILHA ORÇAMENTÁRIA'!__xlnm_Print_Titles_0_0_0_0_0_0_0</vt:lpstr>
      <vt:lpstr>'PLANILHA ORÇAMENTÁRIA'!__xlnm_Print_Titles_0_0_0_0_0_0_0_0</vt:lpstr>
      <vt:lpstr>'PLANILHA ORÇAMENTÁRIA'!__xlnm_Print_Titles_0_0_0_0_0_0_0_0_0</vt:lpstr>
      <vt:lpstr>'PLANILHA ORÇAMENTÁRIA'!__xlnm_Print_Titles_0_0_0_0_0_0_0_0_0_0</vt:lpstr>
      <vt:lpstr>'PLANILHA ORÇAMENTÁRIA'!__xlnm_Print_Titles_0_0_0_0_0_0_0_0_0_0_0</vt:lpstr>
      <vt:lpstr>'PLANILHA ORÇAMENTÁRIA'!__xlnm_Print_Titles_0_0_0_0_0_0_0_0_0_0_0_0</vt:lpstr>
      <vt:lpstr>'PLANILHA ORÇAMENTÁRIA'!__xlnm_Print_Titles_0_0_0_0_0_0_0_0_0_0_0_0_0</vt:lpstr>
      <vt:lpstr>'PLANILHA ORÇAMENTÁRIA'!__xlnm_Print_Titles_0_0_0_0_0_0_0_0_0_0_0_0_0_0</vt:lpstr>
      <vt:lpstr>'PLANILHA ORÇAMENTÁRIA'!__xlnm_Print_Titles_0_0_0_0_0_0_0_0_0_0_0_0_0_0_0</vt:lpstr>
      <vt:lpstr>'PLANILHA ORÇAMENTÁRIA'!__xlnm_Print_Titles_0_0_0_0_0_0_0_0_0_0_0_0_0_0_0_0</vt:lpstr>
      <vt:lpstr>CRONOGRAMA_DESEMBOLSO!Area_de_impressao</vt:lpstr>
      <vt:lpstr>'CRONOGRAMA_FÍSICO FINANCEIRO'!Area_de_impressao</vt:lpstr>
      <vt:lpstr>'PLANILHA ORÇAMENTÁRIA'!Area_de_impressao</vt:lpstr>
      <vt:lpstr>'RELAÇÃO DE RUAS'!Area_de_impressao</vt:lpstr>
      <vt:lpstr>'RELAÇÃO DE RUAS'!Print_Area_0</vt:lpstr>
      <vt:lpstr>'PLANILHA ORÇAMENTÁRIA'!Print_Titles_0</vt:lpstr>
      <vt:lpstr>'PLANILHA ORÇAMENTÁRIA'!Titulos_de_impressao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ARQUITETURA</dc:creator>
  <dc:description/>
  <cp:lastModifiedBy>SOIUrb</cp:lastModifiedBy>
  <cp:revision>37</cp:revision>
  <cp:lastPrinted>2021-12-21T17:07:02Z</cp:lastPrinted>
  <dcterms:created xsi:type="dcterms:W3CDTF">2016-02-04T13:06:56Z</dcterms:created>
  <dcterms:modified xsi:type="dcterms:W3CDTF">2021-12-21T17:07:06Z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