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-120" yWindow="-120" windowWidth="19440" windowHeight="11160" activeTab="1"/>
  </bookViews>
  <sheets>
    <sheet name="ANEXO MEDIA ORÇAMENTO" sheetId="5" r:id="rId1"/>
    <sheet name="Plan1" sheetId="6" r:id="rId2"/>
  </sheets>
  <definedNames>
    <definedName name="_xlnm.Print_Area" localSheetId="0">'ANEXO MEDIA ORÇAMENTO'!$A$1:$D$42</definedName>
    <definedName name="_xlnm.Print_Area" localSheetId="1">Plan1!$A$2:$H$50</definedName>
  </definedName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F43" i="5"/>
  <c r="T42" l="1"/>
  <c r="R42"/>
  <c r="N42"/>
  <c r="K42"/>
  <c r="J42"/>
  <c r="E42"/>
  <c r="S41"/>
  <c r="T41" s="1"/>
  <c r="R41"/>
  <c r="O41"/>
  <c r="P41" s="1"/>
  <c r="N41"/>
  <c r="K41"/>
  <c r="L41" s="1"/>
  <c r="J41"/>
  <c r="E41"/>
  <c r="T40"/>
  <c r="S40"/>
  <c r="R40"/>
  <c r="O40"/>
  <c r="P40" s="1"/>
  <c r="N40"/>
  <c r="K40"/>
  <c r="J40"/>
  <c r="G40" s="1"/>
  <c r="E40"/>
  <c r="T39"/>
  <c r="R39"/>
  <c r="P39"/>
  <c r="N39"/>
  <c r="K39"/>
  <c r="L39" s="1"/>
  <c r="J39"/>
  <c r="E39"/>
  <c r="T38"/>
  <c r="R38"/>
  <c r="P38"/>
  <c r="L38"/>
  <c r="K38"/>
  <c r="J38"/>
  <c r="G38" s="1"/>
  <c r="E38"/>
  <c r="S37"/>
  <c r="R37"/>
  <c r="P37"/>
  <c r="K37"/>
  <c r="L37" s="1"/>
  <c r="J37"/>
  <c r="E37"/>
  <c r="S36"/>
  <c r="T36" s="1"/>
  <c r="R36"/>
  <c r="O36"/>
  <c r="P36" s="1"/>
  <c r="N36"/>
  <c r="K36"/>
  <c r="L36" s="1"/>
  <c r="J36"/>
  <c r="G36"/>
  <c r="E36"/>
  <c r="R35"/>
  <c r="P35"/>
  <c r="N35"/>
  <c r="K35"/>
  <c r="L35" s="1"/>
  <c r="J35"/>
  <c r="F35"/>
  <c r="E35"/>
  <c r="R34"/>
  <c r="P34"/>
  <c r="N34"/>
  <c r="K34"/>
  <c r="J34"/>
  <c r="G34" s="1"/>
  <c r="E34"/>
  <c r="T33"/>
  <c r="R33"/>
  <c r="P33"/>
  <c r="N33"/>
  <c r="K33"/>
  <c r="L33" s="1"/>
  <c r="J33"/>
  <c r="E33"/>
  <c r="T32"/>
  <c r="R32"/>
  <c r="O32"/>
  <c r="P32" s="1"/>
  <c r="N32"/>
  <c r="K32"/>
  <c r="J32"/>
  <c r="G32" s="1"/>
  <c r="E32"/>
  <c r="R31"/>
  <c r="O31"/>
  <c r="P31" s="1"/>
  <c r="N31"/>
  <c r="K31"/>
  <c r="L31" s="1"/>
  <c r="J31"/>
  <c r="E31"/>
  <c r="S30"/>
  <c r="T30" s="1"/>
  <c r="R30"/>
  <c r="O30"/>
  <c r="P30" s="1"/>
  <c r="N30"/>
  <c r="K30"/>
  <c r="L30" s="1"/>
  <c r="J30"/>
  <c r="G30"/>
  <c r="E30"/>
  <c r="S29"/>
  <c r="R29"/>
  <c r="P29"/>
  <c r="N29"/>
  <c r="K29"/>
  <c r="L29" s="1"/>
  <c r="J29"/>
  <c r="E29"/>
  <c r="S28"/>
  <c r="T28" s="1"/>
  <c r="R28"/>
  <c r="O28"/>
  <c r="P28" s="1"/>
  <c r="N28"/>
  <c r="K28"/>
  <c r="L28" s="1"/>
  <c r="J28"/>
  <c r="E28"/>
  <c r="S27"/>
  <c r="T27" s="1"/>
  <c r="R27"/>
  <c r="O27"/>
  <c r="P27" s="1"/>
  <c r="N27"/>
  <c r="K27"/>
  <c r="L27" s="1"/>
  <c r="J27"/>
  <c r="F27"/>
  <c r="E27"/>
  <c r="S26"/>
  <c r="T26" s="1"/>
  <c r="R26"/>
  <c r="O26"/>
  <c r="P26" s="1"/>
  <c r="N26"/>
  <c r="K26"/>
  <c r="J26"/>
  <c r="G26" s="1"/>
  <c r="E26"/>
  <c r="S25"/>
  <c r="T25" s="1"/>
  <c r="R25"/>
  <c r="N25"/>
  <c r="K25"/>
  <c r="L25" s="1"/>
  <c r="J25"/>
  <c r="E25"/>
  <c r="R24"/>
  <c r="P24"/>
  <c r="K24"/>
  <c r="J24"/>
  <c r="G24" s="1"/>
  <c r="E24"/>
  <c r="T23"/>
  <c r="R23"/>
  <c r="P23"/>
  <c r="N23"/>
  <c r="K23"/>
  <c r="L23" s="1"/>
  <c r="J23"/>
  <c r="E23"/>
  <c r="T22"/>
  <c r="R22"/>
  <c r="P22"/>
  <c r="N22"/>
  <c r="K22"/>
  <c r="L22" s="1"/>
  <c r="J22"/>
  <c r="G22" s="1"/>
  <c r="E22"/>
  <c r="T21"/>
  <c r="R21"/>
  <c r="P21"/>
  <c r="N21"/>
  <c r="K21"/>
  <c r="L21" s="1"/>
  <c r="J21"/>
  <c r="E21"/>
  <c r="S20"/>
  <c r="T20" s="1"/>
  <c r="R20"/>
  <c r="O20"/>
  <c r="P20" s="1"/>
  <c r="N20"/>
  <c r="L20"/>
  <c r="K20"/>
  <c r="J20"/>
  <c r="G20" s="1"/>
  <c r="E20"/>
  <c r="T19"/>
  <c r="R19"/>
  <c r="N19"/>
  <c r="K19"/>
  <c r="L19" s="1"/>
  <c r="J19"/>
  <c r="E19"/>
  <c r="T18"/>
  <c r="R18"/>
  <c r="P18"/>
  <c r="N18"/>
  <c r="K18"/>
  <c r="J18"/>
  <c r="E18"/>
  <c r="T17"/>
  <c r="R17"/>
  <c r="N17"/>
  <c r="K17"/>
  <c r="L17" s="1"/>
  <c r="J17"/>
  <c r="E17"/>
  <c r="R16"/>
  <c r="P16"/>
  <c r="N16"/>
  <c r="K16"/>
  <c r="L16" s="1"/>
  <c r="J16"/>
  <c r="G16" s="1"/>
  <c r="E16"/>
  <c r="T15"/>
  <c r="R15"/>
  <c r="N15"/>
  <c r="K15"/>
  <c r="L15" s="1"/>
  <c r="J15"/>
  <c r="E15"/>
  <c r="S14"/>
  <c r="T14" s="1"/>
  <c r="R14"/>
  <c r="O14"/>
  <c r="P14" s="1"/>
  <c r="N14"/>
  <c r="K14"/>
  <c r="L14" s="1"/>
  <c r="J14"/>
  <c r="E14"/>
  <c r="S13"/>
  <c r="T13" s="1"/>
  <c r="R13"/>
  <c r="O13"/>
  <c r="P13" s="1"/>
  <c r="N13"/>
  <c r="K13"/>
  <c r="L13" s="1"/>
  <c r="J13"/>
  <c r="E13"/>
  <c r="T12"/>
  <c r="R12"/>
  <c r="P12"/>
  <c r="N12"/>
  <c r="K12"/>
  <c r="L12" s="1"/>
  <c r="J12"/>
  <c r="G12" s="1"/>
  <c r="E12"/>
  <c r="T11"/>
  <c r="R11"/>
  <c r="P11"/>
  <c r="N11"/>
  <c r="K11"/>
  <c r="L11" s="1"/>
  <c r="J11"/>
  <c r="F11"/>
  <c r="E11"/>
  <c r="T10"/>
  <c r="R10"/>
  <c r="P10"/>
  <c r="K10"/>
  <c r="J10"/>
  <c r="G10" s="1"/>
  <c r="E10"/>
  <c r="T9"/>
  <c r="R9"/>
  <c r="P9"/>
  <c r="N9"/>
  <c r="K9"/>
  <c r="L9" s="1"/>
  <c r="J9"/>
  <c r="E9"/>
  <c r="S7"/>
  <c r="T7" s="1"/>
  <c r="T43" s="1"/>
  <c r="R7"/>
  <c r="O7"/>
  <c r="O43" s="1"/>
  <c r="N7"/>
  <c r="K7"/>
  <c r="L7" s="1"/>
  <c r="J7"/>
  <c r="G7" s="1"/>
  <c r="E7"/>
  <c r="G14" l="1"/>
  <c r="G25"/>
  <c r="H30"/>
  <c r="G33"/>
  <c r="G41"/>
  <c r="G9"/>
  <c r="G11"/>
  <c r="H14"/>
  <c r="G17"/>
  <c r="G18"/>
  <c r="F19"/>
  <c r="G28"/>
  <c r="G42"/>
  <c r="S43"/>
  <c r="H22"/>
  <c r="T46"/>
  <c r="O46"/>
  <c r="H28"/>
  <c r="F13"/>
  <c r="G19"/>
  <c r="F21"/>
  <c r="G27"/>
  <c r="F29"/>
  <c r="G35"/>
  <c r="F37"/>
  <c r="H38"/>
  <c r="K43"/>
  <c r="K46" s="1"/>
  <c r="F9"/>
  <c r="L10"/>
  <c r="H10" s="1"/>
  <c r="G15"/>
  <c r="F17"/>
  <c r="L18"/>
  <c r="H18" s="1"/>
  <c r="P19"/>
  <c r="G23"/>
  <c r="F25"/>
  <c r="L26"/>
  <c r="H26" s="1"/>
  <c r="G31"/>
  <c r="F33"/>
  <c r="L34"/>
  <c r="H34" s="1"/>
  <c r="G39"/>
  <c r="F41"/>
  <c r="L42"/>
  <c r="H42" s="1"/>
  <c r="H12"/>
  <c r="H20"/>
  <c r="H36"/>
  <c r="S46"/>
  <c r="G13"/>
  <c r="F15"/>
  <c r="H16"/>
  <c r="G21"/>
  <c r="F23"/>
  <c r="L24"/>
  <c r="H24" s="1"/>
  <c r="G29"/>
  <c r="F31"/>
  <c r="L32"/>
  <c r="H32" s="1"/>
  <c r="G37"/>
  <c r="F39"/>
  <c r="L40"/>
  <c r="H40" s="1"/>
  <c r="H11"/>
  <c r="H15"/>
  <c r="H19"/>
  <c r="H23"/>
  <c r="H27"/>
  <c r="H31"/>
  <c r="H35"/>
  <c r="H39"/>
  <c r="H9"/>
  <c r="H13"/>
  <c r="H17"/>
  <c r="H21"/>
  <c r="H25"/>
  <c r="H29"/>
  <c r="H33"/>
  <c r="H37"/>
  <c r="H41"/>
  <c r="F7"/>
  <c r="P7"/>
  <c r="F10"/>
  <c r="F12"/>
  <c r="F14"/>
  <c r="F16"/>
  <c r="F18"/>
  <c r="F20"/>
  <c r="F22"/>
  <c r="F24"/>
  <c r="F26"/>
  <c r="F28"/>
  <c r="F30"/>
  <c r="F32"/>
  <c r="F34"/>
  <c r="F36"/>
  <c r="F38"/>
  <c r="F40"/>
  <c r="F42"/>
  <c r="L43" l="1"/>
  <c r="L46" s="1"/>
  <c r="P43"/>
  <c r="P46" s="1"/>
  <c r="H7"/>
  <c r="H43" s="1"/>
</calcChain>
</file>

<file path=xl/sharedStrings.xml><?xml version="1.0" encoding="utf-8"?>
<sst xmlns="http://schemas.openxmlformats.org/spreadsheetml/2006/main" count="260" uniqueCount="105">
  <si>
    <t xml:space="preserve">DESCRIÇÃO </t>
  </si>
  <si>
    <t xml:space="preserve">UNIDADE </t>
  </si>
  <si>
    <t xml:space="preserve">QUANTIDADE </t>
  </si>
  <si>
    <t>VALOR UNITÁRIO COM BDI</t>
  </si>
  <si>
    <t xml:space="preserve">VALOR TOTAL COM BDI </t>
  </si>
  <si>
    <t xml:space="preserve">VALOR TOTAL SEM BDI </t>
  </si>
  <si>
    <t xml:space="preserve">VALOR UNITÁRIO SEM BDI </t>
  </si>
  <si>
    <t>un</t>
  </si>
  <si>
    <t>LÂMPADA DE VAPOR DE SÓDIO ELIPSOIDAL, BASE E27 DE 70 W</t>
  </si>
  <si>
    <t>LÂMPADA DE VAPOR DE SÓDIO ELIPSOIDAL, BASE E40 DE 100 W</t>
  </si>
  <si>
    <t>LÂMPADA DE VAPOR DE SÓDIO ELIPSOIDAL OU TUBULAR, BASE E40 DE 150 W</t>
  </si>
  <si>
    <t>LÂMPADA DE VAPOR DE SÓDIO ELIPSOIDAL OU TUBULAR, BASE E40 DE 250 W</t>
  </si>
  <si>
    <t>REATOR ELETROMAGNÉTICO DE ALTO FATOR DE POTÊNCIA, PARA LÂMPADA VAPOR DE SÓDIO 70 W / 220 V</t>
  </si>
  <si>
    <t>REATOR ELETROMAGNÉTICO DE ALTO FATOR DE POTÊNCIA, PARA LÂMPADA VAPOR DE SÓDIO 150 W / 220 V</t>
  </si>
  <si>
    <t>REATOR ELETROMAGNÉTICO DE ALTO FATOR DE POTÊNCIA, PARA LÂMPADA VAPOR DE SÓDIO 250 W / 220 V</t>
  </si>
  <si>
    <t>RELÉ FOTOELÉTRICO 50/60 HZ 110/220 V - 1200 VA, COMPLETO</t>
  </si>
  <si>
    <t>LÂMPADA DE VAPOR METÁLICO ELIPSOIDAL, BASE E40 DE 150 W</t>
  </si>
  <si>
    <t>LÂMPADA DE VAPOR METÁLICO ELIPSOIDAL, BASE E40 DE 250 W</t>
  </si>
  <si>
    <t>LÂMPADA DE VAPOR METÁLICO ELIPSOIDAL, BASE E40 DE 400 W</t>
  </si>
  <si>
    <t>REATOR ELETROMAGNÉTICO DE ALTO FATOR DE POTÊNCIA, PARA LÂMPADA VAPOR METÁLICO 150 W / 220 V</t>
  </si>
  <si>
    <t>REATOR ELETROMAGNÉTICO DE ALTO FATOR DE POTÊNCIA, PARA LÂMPADA VAPOR METÁLICO 250 W / 220 V</t>
  </si>
  <si>
    <t>REATOR ELETROMAGNÉTICO DE ALTO FATOR DE POTÊNCIA, PARA LÂMPADA VAPOR METÁLICO 400 W / 220 V</t>
  </si>
  <si>
    <t>REATOR ELETROMAGNÉTICO DE ALTO FATOR DE POTÊNCIA, PARA LÂMPADA VAPOR DE SÓDIO 100 W / 220 V</t>
  </si>
  <si>
    <t>m</t>
  </si>
  <si>
    <t>CONECTOR H 10-35</t>
  </si>
  <si>
    <t xml:space="preserve">ITEM </t>
  </si>
  <si>
    <t>1.1</t>
  </si>
  <si>
    <t>Mês</t>
  </si>
  <si>
    <t>2.1</t>
  </si>
  <si>
    <t>FORNECIMENTO E INSTALAÇÃO DE MATERIAL</t>
  </si>
  <si>
    <t>PRESTAÇÃO DE SERVIÇO</t>
  </si>
  <si>
    <t>2.2</t>
  </si>
  <si>
    <t>2.3</t>
  </si>
  <si>
    <t>2.4</t>
  </si>
  <si>
    <t>2.5</t>
  </si>
  <si>
    <t>2.6</t>
  </si>
  <si>
    <t>2.7</t>
  </si>
  <si>
    <t>2.8</t>
  </si>
  <si>
    <t>2.9</t>
  </si>
  <si>
    <t>2.10</t>
  </si>
  <si>
    <t>2.11</t>
  </si>
  <si>
    <t>2.12</t>
  </si>
  <si>
    <t>2.13</t>
  </si>
  <si>
    <t>2.14</t>
  </si>
  <si>
    <t>2.15</t>
  </si>
  <si>
    <t>2.16</t>
  </si>
  <si>
    <t>2.17</t>
  </si>
  <si>
    <t>2.18</t>
  </si>
  <si>
    <t>2.19</t>
  </si>
  <si>
    <t>2.20</t>
  </si>
  <si>
    <t>2.21</t>
  </si>
  <si>
    <t>2.22</t>
  </si>
  <si>
    <t>2.23</t>
  </si>
  <si>
    <t>2.24</t>
  </si>
  <si>
    <t>2.25</t>
  </si>
  <si>
    <t>2.26</t>
  </si>
  <si>
    <t>2.27</t>
  </si>
  <si>
    <t>2.28</t>
  </si>
  <si>
    <t>2.29</t>
  </si>
  <si>
    <t xml:space="preserve"> </t>
  </si>
  <si>
    <t>LÂMPADA DE VAPOR DE SÓDIO ELIPSOIDAL OU TUBULAR, BASE E40 DE 400 W</t>
  </si>
  <si>
    <t>REATOR ELETROMAGNÉTICO DE ALTO FATOR DE POTÊNCIA, PARA LÂMPADA VAPOR DE SÓDIO 400 W / 220 V</t>
  </si>
  <si>
    <t>PREÇO 1 (RM EMPREEENDIMENTOS)                               VALOR UNITÁRIO</t>
  </si>
  <si>
    <t>PREÇO 1 (RM EMPREEENDIMENTOS)                               VALOR TOTAL</t>
  </si>
  <si>
    <t>COM BDI</t>
  </si>
  <si>
    <t>SEM BDI</t>
  </si>
  <si>
    <t>PREÇO 2  (ENGELUZ ILUMINAÇÃO)                                   VALOR UNITÁRIO</t>
  </si>
  <si>
    <t xml:space="preserve">PREÇO 2  (ENGELUZ ILUMINAÇÃO)                                   VALOR TOTAL </t>
  </si>
  <si>
    <t>MÃO DE OBRA, VEICULO, EQUIPAMENTO E FERRAMENTAL NECESSÁRIO PARA A EXECUÇÃO DO SERVIÇO</t>
  </si>
  <si>
    <t>2.30</t>
  </si>
  <si>
    <t>2.31</t>
  </si>
  <si>
    <t>LUMINARIA LED - 80 WATS C/FLUXO LUMINOSO IGUAL OU SUPERIOR A 11.000 LUMENS, 4000 A 5000K.</t>
  </si>
  <si>
    <t>LUMINARIA LED - 150 WATS C/FLUXO LUMINOSO IGUAL OU SUPERIOR A 16.000 LUMENS, 4000 A 5000K.</t>
  </si>
  <si>
    <t>LUMINARIA LED - 60 WATS C/FLUXO LUMINOSO IGUAL OU SUPERIOR A 7200 LUMENS, 4000 A 5000K</t>
  </si>
  <si>
    <t xml:space="preserve">DISJUNTOR TERMOMAGNÉTICO, BIPOLAR 220/380V, CORRENTE DE 10 ATÉ 50 A. </t>
  </si>
  <si>
    <t xml:space="preserve">DISJUNTOR TERMOMAGNÉTICO, BIPOLAR 220/380V, CORRENTE DE 60 ATÉ 100 A. </t>
  </si>
  <si>
    <t xml:space="preserve">DISJUNTOR TERMOMAGNÉTICO, TRIPOLAR 220/380V, CORRENTE DE 10 ATÉ 50 A. </t>
  </si>
  <si>
    <t xml:space="preserve">DISJUNTOR TERMOMAGNÉTICO, TRIPOLAR 220/380V, CORRENTE DE 60 ATÉ 100 A. </t>
  </si>
  <si>
    <t>CABO DE COBRE FLEXÍVEL DE 1,5mm², ISOLAMENTO 1KV - 90°C - BAIXA EMISSÃO DE FUMAÇA E GASES.</t>
  </si>
  <si>
    <t>CABO DE COBRE FLEXÍVEL DE 2,5mm², ISOLAMENTO 1KV - 90°C - BAIXA EMISSÃO DE FUMAÇA E GASES.</t>
  </si>
  <si>
    <t>CABO DE COBRE FLEXÍVEL DE 4,0mm², ISOLAMENTO 1KV - 90°C - BAIXA EMISSÃO DE FUMAÇA E GASES.</t>
  </si>
  <si>
    <t>CONTATOR DE POTÊNCIA 22A/ 25A - 2NA+2NF</t>
  </si>
  <si>
    <t>CONTATOR DE POTÊNCIA 32A - 2NA+2NF</t>
  </si>
  <si>
    <t>CONTATOR DE POTÊNCIA 38A/ 40A - 2NA+2NF</t>
  </si>
  <si>
    <t>2.32</t>
  </si>
  <si>
    <t>2.33</t>
  </si>
  <si>
    <t>2.34</t>
  </si>
  <si>
    <t>RETIRADA E INSTALAÇÃO DE RECEPTÁCULO DE PORCELANA COM PARAFUSO DE FIXAÇÃO E40.</t>
  </si>
  <si>
    <t>BRAÇO MEDIO 2,50*3*48 MM</t>
  </si>
  <si>
    <t>CHAVE DE COMANDA 2X60 - COM DISJUNTOR</t>
  </si>
  <si>
    <t>PREÇO 3 (ADILSON DA SILVA)                       VALOR UNIITÁRIO</t>
  </si>
  <si>
    <t>ORÇAMENTOS</t>
  </si>
  <si>
    <t>ANEXO A - PLANILHA DE SERVIÇOS/MATERIAIS PARA MANUTENÇÃO DE ILUMINAÇÃO PÚBLICA</t>
  </si>
  <si>
    <t>PREÇO 3 (ADILSON DA SILVA)                       VALOR TOTAL</t>
  </si>
  <si>
    <t>TOTAL</t>
  </si>
  <si>
    <t>JEFERSON ROBERTO FERREIRA DOS SANTOS</t>
  </si>
  <si>
    <t>TÉCNICO EM EDIFICAÇÕES</t>
  </si>
  <si>
    <t>SECRETÁRIO DE OBRAS, INFRA. E URBANISMO</t>
  </si>
  <si>
    <t>Pilar do Sul, 22 de janeiro de 2021</t>
  </si>
  <si>
    <r>
      <rPr>
        <b/>
        <sz val="15"/>
        <color theme="1"/>
        <rFont val="Calibri "/>
      </rPr>
      <t>EDUARDO OLIVEIRA DOS SANTOS JUNIOR</t>
    </r>
    <r>
      <rPr>
        <sz val="15"/>
        <color theme="1"/>
        <rFont val="Calibri "/>
      </rPr>
      <t xml:space="preserve">
</t>
    </r>
  </si>
  <si>
    <t>VALOR UNITÁRIO SEM BDI</t>
  </si>
  <si>
    <t>VALOR TOTAL SEM BDI</t>
  </si>
  <si>
    <t>VALOR TOTAL COM BDI</t>
  </si>
  <si>
    <t>TIMBRE DA EMPRESA</t>
  </si>
  <si>
    <t>MODELO DE PLANILHA PARA APRESENTAÇÃO DO ORÇAMENTO</t>
  </si>
</sst>
</file>

<file path=xl/styles.xml><?xml version="1.0" encoding="utf-8"?>
<styleSheet xmlns="http://schemas.openxmlformats.org/spreadsheetml/2006/main">
  <numFmts count="2">
    <numFmt numFmtId="165" formatCode="&quot;R$&quot;\ #,##0.00"/>
    <numFmt numFmtId="166" formatCode="&quot;R$ &quot;#,##0.00"/>
  </numFmts>
  <fonts count="15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theme="1"/>
      <name val="Times New Roman"/>
      <family val="1"/>
    </font>
    <font>
      <b/>
      <sz val="14"/>
      <color theme="1"/>
      <name val="Times New Roman"/>
      <family val="1"/>
    </font>
    <font>
      <b/>
      <sz val="14"/>
      <color rgb="FF000000"/>
      <name val="Times New Roman"/>
      <family val="1"/>
    </font>
    <font>
      <sz val="11"/>
      <color theme="1"/>
      <name val="Arial"/>
      <family val="2"/>
    </font>
    <font>
      <sz val="16"/>
      <color theme="1"/>
      <name val="Calibri"/>
      <family val="2"/>
      <scheme val="minor"/>
    </font>
    <font>
      <sz val="16"/>
      <color theme="1"/>
      <name val="Calibri "/>
    </font>
    <font>
      <b/>
      <sz val="15"/>
      <color theme="1"/>
      <name val="Calibri"/>
      <family val="2"/>
      <scheme val="minor"/>
    </font>
    <font>
      <sz val="15"/>
      <color theme="1"/>
      <name val="Calibri"/>
      <family val="2"/>
      <scheme val="minor"/>
    </font>
    <font>
      <sz val="15"/>
      <color theme="1"/>
      <name val="Calibri "/>
    </font>
    <font>
      <b/>
      <sz val="15"/>
      <color theme="1"/>
      <name val="Calibri "/>
    </font>
    <font>
      <sz val="14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33">
    <xf numFmtId="0" fontId="0" fillId="0" borderId="0" xfId="0"/>
    <xf numFmtId="0" fontId="0" fillId="0" borderId="0" xfId="0" applyAlignment="1">
      <alignment horizontal="left" vertical="top" wrapText="1"/>
    </xf>
    <xf numFmtId="0" fontId="0" fillId="0" borderId="0" xfId="0" applyFont="1" applyAlignment="1">
      <alignment horizontal="center" vertical="center" wrapText="1"/>
    </xf>
    <xf numFmtId="0" fontId="0" fillId="2" borderId="0" xfId="0" applyFill="1" applyAlignment="1">
      <alignment horizontal="left" vertical="top" wrapText="1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horizontal="justify" vertical="center"/>
    </xf>
    <xf numFmtId="165" fontId="3" fillId="0" borderId="0" xfId="0" applyNumberFormat="1" applyFont="1" applyFill="1" applyBorder="1" applyAlignment="1">
      <alignment vertical="center" wrapText="1"/>
    </xf>
    <xf numFmtId="0" fontId="0" fillId="0" borderId="0" xfId="0" applyFill="1"/>
    <xf numFmtId="165" fontId="3" fillId="0" borderId="0" xfId="0" applyNumberFormat="1" applyFont="1" applyFill="1" applyBorder="1" applyAlignment="1">
      <alignment horizontal="center" vertical="center" wrapText="1"/>
    </xf>
    <xf numFmtId="165" fontId="3" fillId="0" borderId="0" xfId="0" applyNumberFormat="1" applyFont="1" applyFill="1" applyBorder="1" applyAlignment="1">
      <alignment horizontal="center" vertical="center" wrapText="1"/>
    </xf>
    <xf numFmtId="166" fontId="2" fillId="4" borderId="1" xfId="0" applyNumberFormat="1" applyFont="1" applyFill="1" applyBorder="1" applyAlignment="1">
      <alignment horizontal="center" vertical="center" wrapText="1"/>
    </xf>
    <xf numFmtId="166" fontId="2" fillId="4" borderId="3" xfId="0" applyNumberFormat="1" applyFont="1" applyFill="1" applyBorder="1" applyAlignment="1">
      <alignment horizontal="center" vertical="center" wrapText="1"/>
    </xf>
    <xf numFmtId="166" fontId="2" fillId="5" borderId="2" xfId="0" applyNumberFormat="1" applyFont="1" applyFill="1" applyBorder="1" applyAlignment="1">
      <alignment horizontal="center" vertical="center" wrapText="1"/>
    </xf>
    <xf numFmtId="166" fontId="2" fillId="5" borderId="1" xfId="0" applyNumberFormat="1" applyFont="1" applyFill="1" applyBorder="1" applyAlignment="1">
      <alignment horizontal="center" vertical="center" wrapText="1"/>
    </xf>
    <xf numFmtId="166" fontId="2" fillId="5" borderId="3" xfId="0" applyNumberFormat="1" applyFont="1" applyFill="1" applyBorder="1" applyAlignment="1">
      <alignment horizontal="center" vertical="center" wrapText="1"/>
    </xf>
    <xf numFmtId="166" fontId="2" fillId="6" borderId="2" xfId="0" applyNumberFormat="1" applyFont="1" applyFill="1" applyBorder="1" applyAlignment="1">
      <alignment horizontal="center" vertical="center" wrapText="1"/>
    </xf>
    <xf numFmtId="166" fontId="2" fillId="6" borderId="1" xfId="0" applyNumberFormat="1" applyFont="1" applyFill="1" applyBorder="1" applyAlignment="1">
      <alignment horizontal="center" vertical="center" wrapText="1"/>
    </xf>
    <xf numFmtId="166" fontId="2" fillId="6" borderId="3" xfId="0" applyNumberFormat="1" applyFont="1" applyFill="1" applyBorder="1" applyAlignment="1">
      <alignment horizontal="center" vertical="center" wrapText="1"/>
    </xf>
    <xf numFmtId="165" fontId="8" fillId="0" borderId="1" xfId="0" applyNumberFormat="1" applyFont="1" applyFill="1" applyBorder="1" applyAlignment="1">
      <alignment horizontal="center" vertical="center" wrapText="1"/>
    </xf>
    <xf numFmtId="165" fontId="8" fillId="0" borderId="3" xfId="0" applyNumberFormat="1" applyFont="1" applyFill="1" applyBorder="1" applyAlignment="1">
      <alignment horizontal="center" vertical="center" wrapText="1"/>
    </xf>
    <xf numFmtId="165" fontId="8" fillId="0" borderId="2" xfId="0" applyNumberFormat="1" applyFont="1" applyFill="1" applyBorder="1" applyAlignment="1">
      <alignment horizontal="center" vertical="center" wrapText="1"/>
    </xf>
    <xf numFmtId="165" fontId="2" fillId="0" borderId="4" xfId="0" applyNumberFormat="1" applyFont="1" applyFill="1" applyBorder="1" applyAlignment="1">
      <alignment horizontal="center" vertical="center" wrapText="1"/>
    </xf>
    <xf numFmtId="165" fontId="2" fillId="0" borderId="12" xfId="0" applyNumberFormat="1" applyFont="1" applyFill="1" applyBorder="1" applyAlignment="1">
      <alignment horizontal="center" vertical="center" wrapText="1"/>
    </xf>
    <xf numFmtId="0" fontId="2" fillId="7" borderId="1" xfId="0" applyFont="1" applyFill="1" applyBorder="1" applyAlignment="1">
      <alignment vertical="center" wrapText="1"/>
    </xf>
    <xf numFmtId="0" fontId="2" fillId="7" borderId="3" xfId="0" applyFont="1" applyFill="1" applyBorder="1" applyAlignment="1">
      <alignment vertical="center" wrapText="1"/>
    </xf>
    <xf numFmtId="0" fontId="2" fillId="7" borderId="2" xfId="0" applyFont="1" applyFill="1" applyBorder="1" applyAlignment="1">
      <alignment vertical="center" wrapText="1"/>
    </xf>
    <xf numFmtId="165" fontId="2" fillId="0" borderId="0" xfId="0" applyNumberFormat="1" applyFont="1" applyFill="1" applyBorder="1" applyAlignment="1">
      <alignment horizontal="center" vertical="center" wrapText="1"/>
    </xf>
    <xf numFmtId="0" fontId="9" fillId="0" borderId="0" xfId="0" applyFont="1" applyBorder="1" applyAlignment="1">
      <alignment vertical="center" wrapText="1"/>
    </xf>
    <xf numFmtId="165" fontId="2" fillId="0" borderId="0" xfId="0" applyNumberFormat="1" applyFont="1" applyFill="1" applyBorder="1" applyAlignment="1">
      <alignment vertical="center" wrapText="1"/>
    </xf>
    <xf numFmtId="0" fontId="9" fillId="0" borderId="0" xfId="0" applyFont="1" applyAlignment="1">
      <alignment vertical="center" wrapText="1"/>
    </xf>
    <xf numFmtId="165" fontId="2" fillId="4" borderId="4" xfId="0" applyNumberFormat="1" applyFont="1" applyFill="1" applyBorder="1" applyAlignment="1">
      <alignment horizontal="center" vertical="center" wrapText="1"/>
    </xf>
    <xf numFmtId="165" fontId="2" fillId="4" borderId="5" xfId="0" applyNumberFormat="1" applyFont="1" applyFill="1" applyBorder="1" applyAlignment="1">
      <alignment horizontal="center" vertical="center" wrapText="1"/>
    </xf>
    <xf numFmtId="165" fontId="2" fillId="5" borderId="4" xfId="0" applyNumberFormat="1" applyFont="1" applyFill="1" applyBorder="1" applyAlignment="1">
      <alignment horizontal="center" vertical="center" wrapText="1"/>
    </xf>
    <xf numFmtId="165" fontId="2" fillId="5" borderId="5" xfId="0" applyNumberFormat="1" applyFont="1" applyFill="1" applyBorder="1" applyAlignment="1">
      <alignment horizontal="center" vertical="center" wrapText="1"/>
    </xf>
    <xf numFmtId="165" fontId="2" fillId="6" borderId="4" xfId="0" applyNumberFormat="1" applyFont="1" applyFill="1" applyBorder="1" applyAlignment="1">
      <alignment horizontal="center" vertical="center" wrapText="1"/>
    </xf>
    <xf numFmtId="165" fontId="2" fillId="6" borderId="5" xfId="0" applyNumberFormat="1" applyFont="1" applyFill="1" applyBorder="1" applyAlignment="1">
      <alignment horizontal="center" vertical="center" wrapText="1"/>
    </xf>
    <xf numFmtId="166" fontId="10" fillId="4" borderId="2" xfId="0" applyNumberFormat="1" applyFont="1" applyFill="1" applyBorder="1" applyAlignment="1">
      <alignment horizontal="center" vertical="center" wrapText="1"/>
    </xf>
    <xf numFmtId="166" fontId="10" fillId="4" borderId="1" xfId="0" applyNumberFormat="1" applyFont="1" applyFill="1" applyBorder="1" applyAlignment="1">
      <alignment horizontal="center" vertical="center" wrapText="1"/>
    </xf>
    <xf numFmtId="0" fontId="10" fillId="7" borderId="2" xfId="0" applyFont="1" applyFill="1" applyBorder="1" applyAlignment="1">
      <alignment horizontal="center" vertical="center" wrapText="1"/>
    </xf>
    <xf numFmtId="0" fontId="10" fillId="7" borderId="1" xfId="0" applyFont="1" applyFill="1" applyBorder="1" applyAlignment="1">
      <alignment vertical="center" wrapText="1"/>
    </xf>
    <xf numFmtId="0" fontId="10" fillId="7" borderId="3" xfId="0" applyFont="1" applyFill="1" applyBorder="1" applyAlignment="1">
      <alignment vertical="center" wrapText="1"/>
    </xf>
    <xf numFmtId="0" fontId="10" fillId="7" borderId="2" xfId="0" applyFont="1" applyFill="1" applyBorder="1" applyAlignment="1">
      <alignment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left" vertical="center" wrapText="1"/>
    </xf>
    <xf numFmtId="0" fontId="11" fillId="0" borderId="1" xfId="0" applyFont="1" applyFill="1" applyBorder="1" applyAlignment="1">
      <alignment horizontal="center" vertical="center" wrapText="1"/>
    </xf>
    <xf numFmtId="165" fontId="11" fillId="0" borderId="1" xfId="0" applyNumberFormat="1" applyFont="1" applyFill="1" applyBorder="1" applyAlignment="1">
      <alignment horizontal="center" vertical="center" wrapText="1"/>
    </xf>
    <xf numFmtId="165" fontId="11" fillId="0" borderId="3" xfId="0" applyNumberFormat="1" applyFont="1" applyFill="1" applyBorder="1" applyAlignment="1">
      <alignment horizontal="center" vertical="center" wrapText="1"/>
    </xf>
    <xf numFmtId="165" fontId="11" fillId="0" borderId="2" xfId="0" applyNumberFormat="1" applyFont="1" applyFill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1" fillId="0" borderId="1" xfId="0" applyFont="1" applyFill="1" applyBorder="1" applyAlignment="1">
      <alignment vertical="center" wrapText="1"/>
    </xf>
    <xf numFmtId="165" fontId="10" fillId="0" borderId="4" xfId="0" applyNumberFormat="1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165" fontId="10" fillId="0" borderId="5" xfId="0" applyNumberFormat="1" applyFont="1" applyFill="1" applyBorder="1" applyAlignment="1">
      <alignment horizontal="center" vertical="center" wrapText="1"/>
    </xf>
    <xf numFmtId="165" fontId="10" fillId="0" borderId="12" xfId="0" applyNumberFormat="1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165" fontId="10" fillId="0" borderId="0" xfId="0" applyNumberFormat="1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left" vertical="top" wrapText="1"/>
    </xf>
    <xf numFmtId="0" fontId="12" fillId="0" borderId="0" xfId="0" applyFont="1" applyBorder="1" applyAlignment="1">
      <alignment vertical="center" wrapText="1"/>
    </xf>
    <xf numFmtId="0" fontId="10" fillId="0" borderId="0" xfId="0" applyFont="1" applyBorder="1" applyAlignment="1">
      <alignment horizontal="center" vertical="center" wrapText="1"/>
    </xf>
    <xf numFmtId="165" fontId="10" fillId="0" borderId="0" xfId="0" applyNumberFormat="1" applyFont="1" applyFill="1" applyBorder="1" applyAlignment="1">
      <alignment vertical="center" wrapText="1"/>
    </xf>
    <xf numFmtId="165" fontId="11" fillId="0" borderId="0" xfId="0" applyNumberFormat="1" applyFont="1" applyFill="1" applyBorder="1" applyAlignment="1">
      <alignment vertical="center" wrapText="1"/>
    </xf>
    <xf numFmtId="0" fontId="12" fillId="0" borderId="0" xfId="0" applyFont="1" applyAlignment="1">
      <alignment vertical="center" wrapText="1"/>
    </xf>
    <xf numFmtId="0" fontId="10" fillId="8" borderId="7" xfId="0" applyFont="1" applyFill="1" applyBorder="1" applyAlignment="1">
      <alignment vertical="center"/>
    </xf>
    <xf numFmtId="0" fontId="10" fillId="8" borderId="8" xfId="0" applyFont="1" applyFill="1" applyBorder="1" applyAlignment="1">
      <alignment vertical="center"/>
    </xf>
    <xf numFmtId="0" fontId="10" fillId="7" borderId="9" xfId="0" applyFont="1" applyFill="1" applyBorder="1" applyAlignment="1">
      <alignment vertical="center" wrapText="1"/>
    </xf>
    <xf numFmtId="165" fontId="11" fillId="0" borderId="9" xfId="0" applyNumberFormat="1" applyFont="1" applyFill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11" fillId="0" borderId="4" xfId="0" applyFont="1" applyFill="1" applyBorder="1" applyAlignment="1">
      <alignment vertical="center" wrapText="1"/>
    </xf>
    <xf numFmtId="0" fontId="11" fillId="0" borderId="4" xfId="0" applyFont="1" applyFill="1" applyBorder="1" applyAlignment="1">
      <alignment horizontal="center" vertical="center" wrapText="1"/>
    </xf>
    <xf numFmtId="165" fontId="11" fillId="0" borderId="5" xfId="0" applyNumberFormat="1" applyFont="1" applyFill="1" applyBorder="1" applyAlignment="1">
      <alignment horizontal="center" vertical="center" wrapText="1"/>
    </xf>
    <xf numFmtId="0" fontId="14" fillId="0" borderId="0" xfId="0" applyFont="1"/>
    <xf numFmtId="0" fontId="3" fillId="0" borderId="2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 wrapText="1"/>
    </xf>
    <xf numFmtId="0" fontId="14" fillId="0" borderId="1" xfId="0" applyFont="1" applyFill="1" applyBorder="1"/>
    <xf numFmtId="0" fontId="14" fillId="0" borderId="3" xfId="0" applyFont="1" applyFill="1" applyBorder="1"/>
    <xf numFmtId="0" fontId="14" fillId="0" borderId="1" xfId="0" applyFont="1" applyFill="1" applyBorder="1" applyAlignment="1">
      <alignment horizontal="left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4" fillId="0" borderId="1" xfId="0" applyFont="1" applyBorder="1"/>
    <xf numFmtId="0" fontId="14" fillId="0" borderId="3" xfId="0" applyFont="1" applyBorder="1"/>
    <xf numFmtId="0" fontId="3" fillId="0" borderId="2" xfId="0" applyFont="1" applyBorder="1" applyAlignment="1">
      <alignment horizontal="center" vertical="center" wrapText="1"/>
    </xf>
    <xf numFmtId="0" fontId="14" fillId="0" borderId="1" xfId="0" applyFont="1" applyFill="1" applyBorder="1" applyAlignment="1">
      <alignment vertical="center" wrapText="1"/>
    </xf>
    <xf numFmtId="0" fontId="3" fillId="0" borderId="12" xfId="0" applyFont="1" applyBorder="1" applyAlignment="1">
      <alignment horizontal="center" vertical="center" wrapText="1"/>
    </xf>
    <xf numFmtId="0" fontId="14" fillId="0" borderId="4" xfId="0" applyFont="1" applyFill="1" applyBorder="1" applyAlignment="1">
      <alignment vertical="center" wrapText="1"/>
    </xf>
    <xf numFmtId="0" fontId="14" fillId="0" borderId="4" xfId="0" applyFont="1" applyFill="1" applyBorder="1" applyAlignment="1">
      <alignment horizontal="center" vertical="center" wrapText="1"/>
    </xf>
    <xf numFmtId="0" fontId="14" fillId="0" borderId="4" xfId="0" applyFont="1" applyBorder="1"/>
    <xf numFmtId="0" fontId="14" fillId="0" borderId="5" xfId="0" applyFont="1" applyBorder="1"/>
    <xf numFmtId="166" fontId="2" fillId="6" borderId="10" xfId="0" applyNumberFormat="1" applyFont="1" applyFill="1" applyBorder="1" applyAlignment="1">
      <alignment horizontal="center" vertical="center" wrapText="1"/>
    </xf>
    <xf numFmtId="166" fontId="2" fillId="6" borderId="11" xfId="0" applyNumberFormat="1" applyFont="1" applyFill="1" applyBorder="1" applyAlignment="1">
      <alignment horizontal="center" vertical="center" wrapText="1"/>
    </xf>
    <xf numFmtId="166" fontId="2" fillId="6" borderId="1" xfId="0" applyNumberFormat="1" applyFont="1" applyFill="1" applyBorder="1" applyAlignment="1">
      <alignment horizontal="center" vertical="center" wrapText="1"/>
    </xf>
    <xf numFmtId="166" fontId="2" fillId="6" borderId="3" xfId="0" applyNumberFormat="1" applyFont="1" applyFill="1" applyBorder="1" applyAlignment="1">
      <alignment horizontal="center" vertical="center" wrapText="1"/>
    </xf>
    <xf numFmtId="0" fontId="10" fillId="8" borderId="2" xfId="0" applyFont="1" applyFill="1" applyBorder="1" applyAlignment="1">
      <alignment horizontal="center" vertical="center" wrapText="1"/>
    </xf>
    <xf numFmtId="0" fontId="10" fillId="8" borderId="1" xfId="0" applyFont="1" applyFill="1" applyBorder="1" applyAlignment="1">
      <alignment horizontal="center" vertical="center" wrapText="1"/>
    </xf>
    <xf numFmtId="0" fontId="10" fillId="8" borderId="3" xfId="0" applyFont="1" applyFill="1" applyBorder="1" applyAlignment="1">
      <alignment horizontal="center" vertical="center" wrapText="1"/>
    </xf>
    <xf numFmtId="0" fontId="10" fillId="8" borderId="9" xfId="0" applyFont="1" applyFill="1" applyBorder="1" applyAlignment="1">
      <alignment horizontal="center" vertical="center" wrapText="1"/>
    </xf>
    <xf numFmtId="166" fontId="10" fillId="4" borderId="13" xfId="0" applyNumberFormat="1" applyFont="1" applyFill="1" applyBorder="1" applyAlignment="1">
      <alignment horizontal="center" vertical="center" wrapText="1"/>
    </xf>
    <xf numFmtId="166" fontId="10" fillId="4" borderId="10" xfId="0" applyNumberFormat="1" applyFont="1" applyFill="1" applyBorder="1" applyAlignment="1">
      <alignment horizontal="center" vertical="center" wrapText="1"/>
    </xf>
    <xf numFmtId="166" fontId="10" fillId="4" borderId="2" xfId="0" applyNumberFormat="1" applyFont="1" applyFill="1" applyBorder="1" applyAlignment="1">
      <alignment horizontal="center" vertical="center" wrapText="1"/>
    </xf>
    <xf numFmtId="166" fontId="10" fillId="4" borderId="1" xfId="0" applyNumberFormat="1" applyFont="1" applyFill="1" applyBorder="1" applyAlignment="1">
      <alignment horizontal="center" vertical="center" wrapText="1"/>
    </xf>
    <xf numFmtId="166" fontId="2" fillId="4" borderId="10" xfId="0" applyNumberFormat="1" applyFont="1" applyFill="1" applyBorder="1" applyAlignment="1">
      <alignment horizontal="center" vertical="center" wrapText="1"/>
    </xf>
    <xf numFmtId="166" fontId="2" fillId="4" borderId="11" xfId="0" applyNumberFormat="1" applyFont="1" applyFill="1" applyBorder="1" applyAlignment="1">
      <alignment horizontal="center" vertical="center" wrapText="1"/>
    </xf>
    <xf numFmtId="166" fontId="2" fillId="4" borderId="1" xfId="0" applyNumberFormat="1" applyFont="1" applyFill="1" applyBorder="1" applyAlignment="1">
      <alignment horizontal="center" vertical="center" wrapText="1"/>
    </xf>
    <xf numFmtId="166" fontId="2" fillId="4" borderId="3" xfId="0" applyNumberFormat="1" applyFont="1" applyFill="1" applyBorder="1" applyAlignment="1">
      <alignment horizontal="center" vertical="center" wrapText="1"/>
    </xf>
    <xf numFmtId="166" fontId="2" fillId="5" borderId="13" xfId="0" applyNumberFormat="1" applyFont="1" applyFill="1" applyBorder="1" applyAlignment="1">
      <alignment horizontal="center" vertical="center" wrapText="1"/>
    </xf>
    <xf numFmtId="166" fontId="2" fillId="5" borderId="10" xfId="0" applyNumberFormat="1" applyFont="1" applyFill="1" applyBorder="1" applyAlignment="1">
      <alignment horizontal="center" vertical="center" wrapText="1"/>
    </xf>
    <xf numFmtId="166" fontId="2" fillId="5" borderId="2" xfId="0" applyNumberFormat="1" applyFont="1" applyFill="1" applyBorder="1" applyAlignment="1">
      <alignment horizontal="center" vertical="center" wrapText="1"/>
    </xf>
    <xf numFmtId="166" fontId="2" fillId="5" borderId="1" xfId="0" applyNumberFormat="1" applyFont="1" applyFill="1" applyBorder="1" applyAlignment="1">
      <alignment horizontal="center" vertical="center" wrapText="1"/>
    </xf>
    <xf numFmtId="166" fontId="2" fillId="5" borderId="11" xfId="0" applyNumberFormat="1" applyFont="1" applyFill="1" applyBorder="1" applyAlignment="1">
      <alignment horizontal="center" vertical="center" wrapText="1"/>
    </xf>
    <xf numFmtId="166" fontId="2" fillId="5" borderId="3" xfId="0" applyNumberFormat="1" applyFont="1" applyFill="1" applyBorder="1" applyAlignment="1">
      <alignment horizontal="center" vertical="center" wrapText="1"/>
    </xf>
    <xf numFmtId="166" fontId="2" fillId="6" borderId="13" xfId="0" applyNumberFormat="1" applyFont="1" applyFill="1" applyBorder="1" applyAlignment="1">
      <alignment horizontal="center" vertical="center" wrapText="1"/>
    </xf>
    <xf numFmtId="166" fontId="2" fillId="6" borderId="2" xfId="0" applyNumberFormat="1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0" fillId="8" borderId="6" xfId="0" applyFont="1" applyFill="1" applyBorder="1" applyAlignment="1">
      <alignment horizontal="center" vertical="center"/>
    </xf>
    <xf numFmtId="0" fontId="10" fillId="8" borderId="7" xfId="0" applyFont="1" applyFill="1" applyBorder="1" applyAlignment="1">
      <alignment horizontal="center" vertical="center"/>
    </xf>
    <xf numFmtId="0" fontId="11" fillId="0" borderId="14" xfId="0" applyFont="1" applyBorder="1" applyAlignment="1">
      <alignment horizontal="center" vertical="center" wrapText="1"/>
    </xf>
    <xf numFmtId="0" fontId="11" fillId="0" borderId="15" xfId="0" applyFont="1" applyBorder="1" applyAlignment="1">
      <alignment horizontal="center" vertical="center" wrapText="1"/>
    </xf>
    <xf numFmtId="0" fontId="11" fillId="0" borderId="16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 wrapText="1"/>
    </xf>
    <xf numFmtId="165" fontId="10" fillId="0" borderId="0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3" borderId="2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311729</xdr:colOff>
      <xdr:row>0</xdr:row>
      <xdr:rowOff>450273</xdr:rowOff>
    </xdr:from>
    <xdr:to>
      <xdr:col>3</xdr:col>
      <xdr:colOff>467592</xdr:colOff>
      <xdr:row>1</xdr:row>
      <xdr:rowOff>138545</xdr:rowOff>
    </xdr:to>
    <xdr:pic>
      <xdr:nvPicPr>
        <xdr:cNvPr id="3" name="Imagem 2" descr="CABEÇALHO-PREFEITURA.png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11729" y="450273"/>
          <a:ext cx="10113818" cy="107372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V60"/>
  <sheetViews>
    <sheetView topLeftCell="A22" zoomScale="55" zoomScaleNormal="55" zoomScaleSheetLayoutView="70" zoomScalePageLayoutView="80" workbookViewId="0">
      <selection activeCell="D59" sqref="D59"/>
    </sheetView>
  </sheetViews>
  <sheetFormatPr defaultRowHeight="46.15" customHeight="1"/>
  <cols>
    <col min="2" max="2" width="118.85546875" customWidth="1"/>
    <col min="3" max="3" width="21.28515625" bestFit="1" customWidth="1"/>
    <col min="4" max="4" width="18.28515625" bestFit="1" customWidth="1"/>
    <col min="5" max="5" width="24.85546875" bestFit="1" customWidth="1"/>
    <col min="6" max="6" width="26.42578125" customWidth="1"/>
    <col min="7" max="7" width="24.85546875" bestFit="1" customWidth="1"/>
    <col min="8" max="8" width="25" customWidth="1"/>
    <col min="9" max="10" width="25" hidden="1" customWidth="1"/>
    <col min="11" max="12" width="24" hidden="1" customWidth="1"/>
    <col min="13" max="14" width="20.7109375" hidden="1" customWidth="1"/>
    <col min="15" max="15" width="22.140625" hidden="1" customWidth="1"/>
    <col min="16" max="16" width="20.5703125" hidden="1" customWidth="1"/>
    <col min="17" max="17" width="17.85546875" hidden="1" customWidth="1"/>
    <col min="18" max="18" width="22.140625" hidden="1" customWidth="1"/>
    <col min="19" max="19" width="24" hidden="1" customWidth="1"/>
    <col min="20" max="20" width="23.5703125" hidden="1" customWidth="1"/>
    <col min="21" max="22" width="9.140625" hidden="1" customWidth="1"/>
  </cols>
  <sheetData>
    <row r="1" spans="1:22" ht="108.75" customHeight="1">
      <c r="A1" s="4"/>
    </row>
    <row r="2" spans="1:22" ht="62.25" customHeight="1" thickBot="1">
      <c r="U2" s="12"/>
      <c r="V2" s="12"/>
    </row>
    <row r="3" spans="1:22" ht="28.9" customHeight="1">
      <c r="A3" s="118" t="s">
        <v>92</v>
      </c>
      <c r="B3" s="119"/>
      <c r="C3" s="119"/>
      <c r="D3" s="119"/>
      <c r="E3" s="69"/>
      <c r="F3" s="68"/>
      <c r="G3" s="68"/>
      <c r="H3" s="69"/>
      <c r="I3" s="100" t="s">
        <v>62</v>
      </c>
      <c r="J3" s="101"/>
      <c r="K3" s="104" t="s">
        <v>63</v>
      </c>
      <c r="L3" s="105"/>
      <c r="M3" s="108" t="s">
        <v>66</v>
      </c>
      <c r="N3" s="109"/>
      <c r="O3" s="109" t="s">
        <v>67</v>
      </c>
      <c r="P3" s="112"/>
      <c r="Q3" s="114" t="s">
        <v>90</v>
      </c>
      <c r="R3" s="92"/>
      <c r="S3" s="92" t="s">
        <v>93</v>
      </c>
      <c r="T3" s="93"/>
      <c r="U3" s="12"/>
      <c r="V3" s="12"/>
    </row>
    <row r="4" spans="1:22" ht="46.15" customHeight="1">
      <c r="A4" s="96" t="s">
        <v>25</v>
      </c>
      <c r="B4" s="97" t="s">
        <v>0</v>
      </c>
      <c r="C4" s="97" t="s">
        <v>1</v>
      </c>
      <c r="D4" s="97" t="s">
        <v>2</v>
      </c>
      <c r="E4" s="98" t="s">
        <v>6</v>
      </c>
      <c r="F4" s="99" t="s">
        <v>5</v>
      </c>
      <c r="G4" s="97" t="s">
        <v>3</v>
      </c>
      <c r="H4" s="98" t="s">
        <v>4</v>
      </c>
      <c r="I4" s="102"/>
      <c r="J4" s="103"/>
      <c r="K4" s="106"/>
      <c r="L4" s="107"/>
      <c r="M4" s="110"/>
      <c r="N4" s="111"/>
      <c r="O4" s="111"/>
      <c r="P4" s="113"/>
      <c r="Q4" s="115"/>
      <c r="R4" s="94"/>
      <c r="S4" s="94"/>
      <c r="T4" s="95"/>
      <c r="U4" s="12"/>
      <c r="V4" s="12"/>
    </row>
    <row r="5" spans="1:22" ht="46.15" customHeight="1">
      <c r="A5" s="96"/>
      <c r="B5" s="97"/>
      <c r="C5" s="97"/>
      <c r="D5" s="97"/>
      <c r="E5" s="98"/>
      <c r="F5" s="99"/>
      <c r="G5" s="97"/>
      <c r="H5" s="98"/>
      <c r="I5" s="41" t="s">
        <v>65</v>
      </c>
      <c r="J5" s="42" t="s">
        <v>64</v>
      </c>
      <c r="K5" s="15" t="s">
        <v>65</v>
      </c>
      <c r="L5" s="16" t="s">
        <v>64</v>
      </c>
      <c r="M5" s="17" t="s">
        <v>65</v>
      </c>
      <c r="N5" s="18" t="s">
        <v>64</v>
      </c>
      <c r="O5" s="18" t="s">
        <v>65</v>
      </c>
      <c r="P5" s="19" t="s">
        <v>64</v>
      </c>
      <c r="Q5" s="20" t="s">
        <v>65</v>
      </c>
      <c r="R5" s="21" t="s">
        <v>64</v>
      </c>
      <c r="S5" s="21" t="s">
        <v>65</v>
      </c>
      <c r="T5" s="22" t="s">
        <v>64</v>
      </c>
    </row>
    <row r="6" spans="1:22" ht="21.95" customHeight="1">
      <c r="A6" s="43">
        <v>1</v>
      </c>
      <c r="B6" s="44" t="s">
        <v>30</v>
      </c>
      <c r="C6" s="44"/>
      <c r="D6" s="44"/>
      <c r="E6" s="45"/>
      <c r="F6" s="70"/>
      <c r="G6" s="44"/>
      <c r="H6" s="45"/>
      <c r="I6" s="46"/>
      <c r="J6" s="44"/>
      <c r="K6" s="28"/>
      <c r="L6" s="29"/>
      <c r="M6" s="30"/>
      <c r="N6" s="28"/>
      <c r="O6" s="28"/>
      <c r="P6" s="29"/>
      <c r="Q6" s="30"/>
      <c r="R6" s="28"/>
      <c r="S6" s="28"/>
      <c r="T6" s="29"/>
    </row>
    <row r="7" spans="1:22" ht="21.95" customHeight="1">
      <c r="A7" s="47" t="s">
        <v>26</v>
      </c>
      <c r="B7" s="48" t="s">
        <v>68</v>
      </c>
      <c r="C7" s="49" t="s">
        <v>27</v>
      </c>
      <c r="D7" s="49">
        <v>12</v>
      </c>
      <c r="E7" s="51">
        <f>(I7+M7+Q7)/3</f>
        <v>17300</v>
      </c>
      <c r="F7" s="71">
        <f>(K7+O7+S7)/3</f>
        <v>207600</v>
      </c>
      <c r="G7" s="50">
        <f>(J7+N7+R7)/3</f>
        <v>22630.13</v>
      </c>
      <c r="H7" s="51">
        <f>(L7+P7+T7)/3</f>
        <v>271561.56</v>
      </c>
      <c r="I7" s="52">
        <v>16000</v>
      </c>
      <c r="J7" s="50">
        <f>I7*1.3081</f>
        <v>20929.600000000002</v>
      </c>
      <c r="K7" s="23">
        <f>D7*I7</f>
        <v>192000</v>
      </c>
      <c r="L7" s="24">
        <f>K7*1.3081</f>
        <v>251155.20000000001</v>
      </c>
      <c r="M7" s="25">
        <v>17850</v>
      </c>
      <c r="N7" s="23">
        <f>M7*1.3081</f>
        <v>23349.584999999999</v>
      </c>
      <c r="O7" s="23">
        <f>D7*M7</f>
        <v>214200</v>
      </c>
      <c r="P7" s="24">
        <f>O7*1.3081</f>
        <v>280195.02</v>
      </c>
      <c r="Q7" s="25">
        <v>18050</v>
      </c>
      <c r="R7" s="23">
        <f>Q7*1.3081</f>
        <v>23611.205000000002</v>
      </c>
      <c r="S7" s="23">
        <f>D7*Q7</f>
        <v>216600</v>
      </c>
      <c r="T7" s="24">
        <f>S7*1.3081</f>
        <v>283334.46000000002</v>
      </c>
    </row>
    <row r="8" spans="1:22" ht="21.95" customHeight="1">
      <c r="A8" s="43">
        <v>2</v>
      </c>
      <c r="B8" s="44" t="s">
        <v>29</v>
      </c>
      <c r="C8" s="44"/>
      <c r="D8" s="44"/>
      <c r="E8" s="45"/>
      <c r="F8" s="70"/>
      <c r="G8" s="44"/>
      <c r="H8" s="45"/>
      <c r="I8" s="46"/>
      <c r="J8" s="44"/>
      <c r="K8" s="28"/>
      <c r="L8" s="29"/>
      <c r="M8" s="30"/>
      <c r="N8" s="28"/>
      <c r="O8" s="28"/>
      <c r="P8" s="29"/>
      <c r="Q8" s="30"/>
      <c r="R8" s="28"/>
      <c r="S8" s="28"/>
      <c r="T8" s="29"/>
    </row>
    <row r="9" spans="1:22" s="1" customFormat="1" ht="21.95" customHeight="1">
      <c r="A9" s="53" t="s">
        <v>28</v>
      </c>
      <c r="B9" s="48" t="s">
        <v>8</v>
      </c>
      <c r="C9" s="49" t="s">
        <v>7</v>
      </c>
      <c r="D9" s="49">
        <v>100</v>
      </c>
      <c r="E9" s="51">
        <f>(I9+M9+Q9)/3</f>
        <v>22.723333333333333</v>
      </c>
      <c r="F9" s="71">
        <f>(K9+O9+S9)/3</f>
        <v>2272.2633333333333</v>
      </c>
      <c r="G9" s="50">
        <f>(J9+N9+R9)/3</f>
        <v>29.724392333333331</v>
      </c>
      <c r="H9" s="51">
        <f>(L9+P9+T9)/3</f>
        <v>2972.3476663333331</v>
      </c>
      <c r="I9" s="52">
        <v>19.45</v>
      </c>
      <c r="J9" s="50">
        <f t="shared" ref="J9:J42" si="0">I9*1.3081</f>
        <v>25.442544999999999</v>
      </c>
      <c r="K9" s="23">
        <f t="shared" ref="K9:K42" si="1">D9*I9</f>
        <v>1945</v>
      </c>
      <c r="L9" s="24">
        <f>K9*1.3081</f>
        <v>2544.2545</v>
      </c>
      <c r="M9" s="25">
        <v>24.48</v>
      </c>
      <c r="N9" s="23">
        <f>M9*1.3081</f>
        <v>32.022288000000003</v>
      </c>
      <c r="O9" s="23">
        <v>2447.5500000000002</v>
      </c>
      <c r="P9" s="24">
        <f>O9*1.3081</f>
        <v>3201.6401550000005</v>
      </c>
      <c r="Q9" s="25">
        <v>24.24</v>
      </c>
      <c r="R9" s="23">
        <f t="shared" ref="R9:R42" si="2">Q9*1.3081</f>
        <v>31.708344</v>
      </c>
      <c r="S9" s="23">
        <v>2424.2399999999998</v>
      </c>
      <c r="T9" s="24">
        <f>S9*1.3081</f>
        <v>3171.1483439999997</v>
      </c>
    </row>
    <row r="10" spans="1:22" s="1" customFormat="1" ht="21.95" customHeight="1">
      <c r="A10" s="53" t="s">
        <v>31</v>
      </c>
      <c r="B10" s="48" t="s">
        <v>9</v>
      </c>
      <c r="C10" s="49" t="s">
        <v>7</v>
      </c>
      <c r="D10" s="49">
        <v>80</v>
      </c>
      <c r="E10" s="51">
        <f t="shared" ref="E10:E42" si="3">(I10+M10+Q10)/3</f>
        <v>32.369999999999997</v>
      </c>
      <c r="F10" s="71">
        <f t="shared" ref="F10:F42" si="4">(K10+O10+S10)/3</f>
        <v>2589.4366666666665</v>
      </c>
      <c r="G10" s="50">
        <f t="shared" ref="G10:G42" si="5">(J10+N10+R10)/3</f>
        <v>42.339953666666666</v>
      </c>
      <c r="H10" s="51">
        <f t="shared" ref="H10:H42" si="6">(L10+P10+T10)/3</f>
        <v>3387.2421036666669</v>
      </c>
      <c r="I10" s="52">
        <v>30.83</v>
      </c>
      <c r="J10" s="50">
        <f t="shared" si="0"/>
        <v>40.328722999999997</v>
      </c>
      <c r="K10" s="23">
        <f t="shared" si="1"/>
        <v>2466.3999999999996</v>
      </c>
      <c r="L10" s="24">
        <f t="shared" ref="L10:L42" si="7">K10*1.3081</f>
        <v>3226.2978399999997</v>
      </c>
      <c r="M10" s="25">
        <v>33.299999999999997</v>
      </c>
      <c r="N10" s="23">
        <v>43.55</v>
      </c>
      <c r="O10" s="23">
        <v>2663.64</v>
      </c>
      <c r="P10" s="24">
        <f t="shared" ref="P10:P41" si="8">O10*1.3081</f>
        <v>3484.3074839999999</v>
      </c>
      <c r="Q10" s="25">
        <v>32.979999999999997</v>
      </c>
      <c r="R10" s="23">
        <f t="shared" si="2"/>
        <v>43.141137999999998</v>
      </c>
      <c r="S10" s="23">
        <v>2638.27</v>
      </c>
      <c r="T10" s="24">
        <f t="shared" ref="T10:T42" si="9">S10*1.3081</f>
        <v>3451.1209870000002</v>
      </c>
    </row>
    <row r="11" spans="1:22" s="1" customFormat="1" ht="21.95" customHeight="1">
      <c r="A11" s="53" t="s">
        <v>32</v>
      </c>
      <c r="B11" s="48" t="s">
        <v>10</v>
      </c>
      <c r="C11" s="49" t="s">
        <v>7</v>
      </c>
      <c r="D11" s="49">
        <v>100</v>
      </c>
      <c r="E11" s="51">
        <f t="shared" si="3"/>
        <v>37.169999999999995</v>
      </c>
      <c r="F11" s="71">
        <f t="shared" si="4"/>
        <v>3716.8866666666668</v>
      </c>
      <c r="G11" s="50">
        <f t="shared" si="5"/>
        <v>48.622076999999997</v>
      </c>
      <c r="H11" s="51">
        <f t="shared" si="6"/>
        <v>4862.0594486666669</v>
      </c>
      <c r="I11" s="52">
        <v>38.9</v>
      </c>
      <c r="J11" s="50">
        <f t="shared" si="0"/>
        <v>50.885089999999998</v>
      </c>
      <c r="K11" s="23">
        <f t="shared" si="1"/>
        <v>3890</v>
      </c>
      <c r="L11" s="24">
        <f t="shared" si="7"/>
        <v>5088.509</v>
      </c>
      <c r="M11" s="25">
        <v>36.479999999999997</v>
      </c>
      <c r="N11" s="23">
        <f t="shared" ref="N11:N42" si="10">M11*1.3081</f>
        <v>47.719487999999998</v>
      </c>
      <c r="O11" s="23">
        <v>3647.7</v>
      </c>
      <c r="P11" s="24">
        <f t="shared" si="8"/>
        <v>4771.5563700000002</v>
      </c>
      <c r="Q11" s="25">
        <v>36.130000000000003</v>
      </c>
      <c r="R11" s="23">
        <f t="shared" si="2"/>
        <v>47.261653000000003</v>
      </c>
      <c r="S11" s="23">
        <v>3612.96</v>
      </c>
      <c r="T11" s="24">
        <f t="shared" si="9"/>
        <v>4726.1129760000003</v>
      </c>
    </row>
    <row r="12" spans="1:22" s="1" customFormat="1" ht="21.95" customHeight="1">
      <c r="A12" s="53" t="s">
        <v>33</v>
      </c>
      <c r="B12" s="48" t="s">
        <v>11</v>
      </c>
      <c r="C12" s="49" t="s">
        <v>7</v>
      </c>
      <c r="D12" s="49">
        <v>100</v>
      </c>
      <c r="E12" s="51">
        <f t="shared" si="3"/>
        <v>40.876666666666665</v>
      </c>
      <c r="F12" s="71">
        <f t="shared" si="4"/>
        <v>4087.623333333333</v>
      </c>
      <c r="G12" s="50">
        <f t="shared" si="5"/>
        <v>53.470767666666667</v>
      </c>
      <c r="H12" s="51">
        <f t="shared" si="6"/>
        <v>5347.0200823333334</v>
      </c>
      <c r="I12" s="52">
        <v>40.22</v>
      </c>
      <c r="J12" s="50">
        <f t="shared" si="0"/>
        <v>52.611781999999998</v>
      </c>
      <c r="K12" s="23">
        <f t="shared" si="1"/>
        <v>4022</v>
      </c>
      <c r="L12" s="24">
        <f t="shared" si="7"/>
        <v>5261.1782000000003</v>
      </c>
      <c r="M12" s="25">
        <v>41.4</v>
      </c>
      <c r="N12" s="23">
        <f t="shared" si="10"/>
        <v>54.155340000000002</v>
      </c>
      <c r="O12" s="23">
        <v>4140.1499999999996</v>
      </c>
      <c r="P12" s="24">
        <f t="shared" si="8"/>
        <v>5415.7302149999996</v>
      </c>
      <c r="Q12" s="25">
        <v>41.01</v>
      </c>
      <c r="R12" s="23">
        <f t="shared" si="2"/>
        <v>53.645181000000001</v>
      </c>
      <c r="S12" s="23">
        <v>4100.72</v>
      </c>
      <c r="T12" s="24">
        <f t="shared" si="9"/>
        <v>5364.1518320000005</v>
      </c>
    </row>
    <row r="13" spans="1:22" s="1" customFormat="1" ht="21.95" customHeight="1">
      <c r="A13" s="53" t="s">
        <v>34</v>
      </c>
      <c r="B13" s="48" t="s">
        <v>60</v>
      </c>
      <c r="C13" s="49" t="s">
        <v>7</v>
      </c>
      <c r="D13" s="49">
        <v>20</v>
      </c>
      <c r="E13" s="51">
        <f t="shared" si="3"/>
        <v>55.166666666666664</v>
      </c>
      <c r="F13" s="71">
        <f t="shared" si="4"/>
        <v>1103.3333333333333</v>
      </c>
      <c r="G13" s="50">
        <f t="shared" si="5"/>
        <v>72.163516666666666</v>
      </c>
      <c r="H13" s="51">
        <f t="shared" si="6"/>
        <v>1443.2703333333332</v>
      </c>
      <c r="I13" s="52">
        <v>49.5</v>
      </c>
      <c r="J13" s="50">
        <f t="shared" si="0"/>
        <v>64.750950000000003</v>
      </c>
      <c r="K13" s="23">
        <f t="shared" si="1"/>
        <v>990</v>
      </c>
      <c r="L13" s="24">
        <f t="shared" si="7"/>
        <v>1295.019</v>
      </c>
      <c r="M13" s="25">
        <v>58</v>
      </c>
      <c r="N13" s="23">
        <f t="shared" si="10"/>
        <v>75.869799999999998</v>
      </c>
      <c r="O13" s="23">
        <f t="shared" ref="O13:O41" si="11">D13*M13</f>
        <v>1160</v>
      </c>
      <c r="P13" s="24">
        <f t="shared" si="8"/>
        <v>1517.396</v>
      </c>
      <c r="Q13" s="25">
        <v>58</v>
      </c>
      <c r="R13" s="23">
        <f t="shared" si="2"/>
        <v>75.869799999999998</v>
      </c>
      <c r="S13" s="23">
        <f t="shared" ref="S13:S41" si="12">D13*Q13</f>
        <v>1160</v>
      </c>
      <c r="T13" s="24">
        <f t="shared" si="9"/>
        <v>1517.396</v>
      </c>
    </row>
    <row r="14" spans="1:22" s="1" customFormat="1" ht="21.95" customHeight="1">
      <c r="A14" s="53" t="s">
        <v>35</v>
      </c>
      <c r="B14" s="48" t="s">
        <v>12</v>
      </c>
      <c r="C14" s="49" t="s">
        <v>7</v>
      </c>
      <c r="D14" s="49">
        <v>50</v>
      </c>
      <c r="E14" s="51">
        <f t="shared" si="3"/>
        <v>59.766666666666673</v>
      </c>
      <c r="F14" s="71">
        <f t="shared" si="4"/>
        <v>2988.3333333333335</v>
      </c>
      <c r="G14" s="50">
        <f t="shared" si="5"/>
        <v>78.180776666666659</v>
      </c>
      <c r="H14" s="51">
        <f t="shared" si="6"/>
        <v>3909.0388333333335</v>
      </c>
      <c r="I14" s="52">
        <v>49.3</v>
      </c>
      <c r="J14" s="50">
        <f t="shared" si="0"/>
        <v>64.489329999999995</v>
      </c>
      <c r="K14" s="23">
        <f t="shared" si="1"/>
        <v>2465</v>
      </c>
      <c r="L14" s="24">
        <f t="shared" si="7"/>
        <v>3224.4665</v>
      </c>
      <c r="M14" s="25">
        <v>65</v>
      </c>
      <c r="N14" s="23">
        <f t="shared" si="10"/>
        <v>85.026499999999999</v>
      </c>
      <c r="O14" s="23">
        <f t="shared" si="11"/>
        <v>3250</v>
      </c>
      <c r="P14" s="24">
        <f t="shared" si="8"/>
        <v>4251.3249999999998</v>
      </c>
      <c r="Q14" s="25">
        <v>65</v>
      </c>
      <c r="R14" s="23">
        <f t="shared" si="2"/>
        <v>85.026499999999999</v>
      </c>
      <c r="S14" s="23">
        <f t="shared" si="12"/>
        <v>3250</v>
      </c>
      <c r="T14" s="24">
        <f t="shared" si="9"/>
        <v>4251.3249999999998</v>
      </c>
    </row>
    <row r="15" spans="1:22" s="1" customFormat="1" ht="21.95" customHeight="1">
      <c r="A15" s="53" t="s">
        <v>36</v>
      </c>
      <c r="B15" s="48" t="s">
        <v>22</v>
      </c>
      <c r="C15" s="49" t="s">
        <v>7</v>
      </c>
      <c r="D15" s="49">
        <v>50</v>
      </c>
      <c r="E15" s="51">
        <f t="shared" si="3"/>
        <v>65.11</v>
      </c>
      <c r="F15" s="71">
        <f t="shared" si="4"/>
        <v>3255.4</v>
      </c>
      <c r="G15" s="50">
        <f t="shared" si="5"/>
        <v>85.170390999999995</v>
      </c>
      <c r="H15" s="51">
        <f t="shared" si="6"/>
        <v>4258.3850840000005</v>
      </c>
      <c r="I15" s="52">
        <v>68.44</v>
      </c>
      <c r="J15" s="50">
        <f t="shared" si="0"/>
        <v>89.526364000000001</v>
      </c>
      <c r="K15" s="23">
        <f t="shared" si="1"/>
        <v>3422</v>
      </c>
      <c r="L15" s="24">
        <f t="shared" si="7"/>
        <v>4476.3181999999997</v>
      </c>
      <c r="M15" s="25">
        <v>63.75</v>
      </c>
      <c r="N15" s="23">
        <f t="shared" si="10"/>
        <v>83.391374999999996</v>
      </c>
      <c r="O15" s="23">
        <v>3187.28</v>
      </c>
      <c r="P15" s="24">
        <v>4169.2700000000004</v>
      </c>
      <c r="Q15" s="25">
        <v>63.14</v>
      </c>
      <c r="R15" s="23">
        <f t="shared" si="2"/>
        <v>82.593434000000002</v>
      </c>
      <c r="S15" s="23">
        <v>3156.92</v>
      </c>
      <c r="T15" s="24">
        <f t="shared" si="9"/>
        <v>4129.5670520000003</v>
      </c>
    </row>
    <row r="16" spans="1:22" s="1" customFormat="1" ht="21.95" customHeight="1">
      <c r="A16" s="53" t="s">
        <v>37</v>
      </c>
      <c r="B16" s="48" t="s">
        <v>13</v>
      </c>
      <c r="C16" s="49" t="s">
        <v>7</v>
      </c>
      <c r="D16" s="49">
        <v>30</v>
      </c>
      <c r="E16" s="51">
        <f t="shared" si="3"/>
        <v>72.510000000000005</v>
      </c>
      <c r="F16" s="71">
        <f t="shared" si="4"/>
        <v>2175.3333333333335</v>
      </c>
      <c r="G16" s="50">
        <f t="shared" si="5"/>
        <v>94.850330999999997</v>
      </c>
      <c r="H16" s="51">
        <f t="shared" si="6"/>
        <v>2845.551007333333</v>
      </c>
      <c r="I16" s="52">
        <v>76.5</v>
      </c>
      <c r="J16" s="50">
        <f t="shared" si="0"/>
        <v>100.06965000000001</v>
      </c>
      <c r="K16" s="23">
        <f t="shared" si="1"/>
        <v>2295</v>
      </c>
      <c r="L16" s="24">
        <f t="shared" si="7"/>
        <v>3002.0895</v>
      </c>
      <c r="M16" s="25">
        <v>70.849999999999994</v>
      </c>
      <c r="N16" s="23">
        <f t="shared" si="10"/>
        <v>92.678884999999994</v>
      </c>
      <c r="O16" s="23">
        <v>2125.62</v>
      </c>
      <c r="P16" s="24">
        <f t="shared" si="8"/>
        <v>2780.523522</v>
      </c>
      <c r="Q16" s="25">
        <v>70.180000000000007</v>
      </c>
      <c r="R16" s="23">
        <f t="shared" si="2"/>
        <v>91.802458000000016</v>
      </c>
      <c r="S16" s="23">
        <v>2105.38</v>
      </c>
      <c r="T16" s="24">
        <v>2754.04</v>
      </c>
    </row>
    <row r="17" spans="1:20" s="1" customFormat="1" ht="21.95" customHeight="1">
      <c r="A17" s="53" t="s">
        <v>38</v>
      </c>
      <c r="B17" s="48" t="s">
        <v>14</v>
      </c>
      <c r="C17" s="49" t="s">
        <v>7</v>
      </c>
      <c r="D17" s="49">
        <v>30</v>
      </c>
      <c r="E17" s="51">
        <f t="shared" si="3"/>
        <v>89.046666666666667</v>
      </c>
      <c r="F17" s="71">
        <f t="shared" si="4"/>
        <v>2671.353333333333</v>
      </c>
      <c r="G17" s="50">
        <f t="shared" si="5"/>
        <v>116.48194466666666</v>
      </c>
      <c r="H17" s="51">
        <f t="shared" si="6"/>
        <v>3494.3940456666664</v>
      </c>
      <c r="I17" s="52">
        <v>82.4</v>
      </c>
      <c r="J17" s="50">
        <f t="shared" si="0"/>
        <v>107.78744</v>
      </c>
      <c r="K17" s="23">
        <f t="shared" si="1"/>
        <v>2472</v>
      </c>
      <c r="L17" s="24">
        <f t="shared" si="7"/>
        <v>3233.6232</v>
      </c>
      <c r="M17" s="25">
        <v>92.81</v>
      </c>
      <c r="N17" s="23">
        <f t="shared" si="10"/>
        <v>121.40476100000001</v>
      </c>
      <c r="O17" s="23">
        <v>2784.29</v>
      </c>
      <c r="P17" s="24">
        <v>3642.12</v>
      </c>
      <c r="Q17" s="25">
        <v>91.93</v>
      </c>
      <c r="R17" s="23">
        <f t="shared" si="2"/>
        <v>120.25363300000001</v>
      </c>
      <c r="S17" s="23">
        <v>2757.77</v>
      </c>
      <c r="T17" s="24">
        <f t="shared" si="9"/>
        <v>3607.4389369999999</v>
      </c>
    </row>
    <row r="18" spans="1:20" s="1" customFormat="1" ht="21.95" customHeight="1">
      <c r="A18" s="53" t="s">
        <v>39</v>
      </c>
      <c r="B18" s="48" t="s">
        <v>61</v>
      </c>
      <c r="C18" s="49" t="s">
        <v>7</v>
      </c>
      <c r="D18" s="49">
        <v>5</v>
      </c>
      <c r="E18" s="51">
        <f t="shared" si="3"/>
        <v>105.51</v>
      </c>
      <c r="F18" s="71">
        <f t="shared" si="4"/>
        <v>527.55333333333328</v>
      </c>
      <c r="G18" s="50">
        <f t="shared" si="5"/>
        <v>138.01763100000002</v>
      </c>
      <c r="H18" s="51">
        <f t="shared" si="6"/>
        <v>690.09251533333327</v>
      </c>
      <c r="I18" s="52">
        <v>90.1</v>
      </c>
      <c r="J18" s="50">
        <f t="shared" si="0"/>
        <v>117.85981</v>
      </c>
      <c r="K18" s="23">
        <f t="shared" si="1"/>
        <v>450.5</v>
      </c>
      <c r="L18" s="24">
        <f t="shared" si="7"/>
        <v>589.29904999999997</v>
      </c>
      <c r="M18" s="25">
        <v>113.76</v>
      </c>
      <c r="N18" s="23">
        <f t="shared" si="10"/>
        <v>148.80945600000001</v>
      </c>
      <c r="O18" s="23">
        <v>568.79</v>
      </c>
      <c r="P18" s="24">
        <f t="shared" si="8"/>
        <v>744.03419899999994</v>
      </c>
      <c r="Q18" s="25">
        <v>112.67</v>
      </c>
      <c r="R18" s="23">
        <f t="shared" si="2"/>
        <v>147.38362700000002</v>
      </c>
      <c r="S18" s="23">
        <v>563.37</v>
      </c>
      <c r="T18" s="24">
        <f t="shared" si="9"/>
        <v>736.94429700000001</v>
      </c>
    </row>
    <row r="19" spans="1:20" s="1" customFormat="1" ht="21.95" customHeight="1">
      <c r="A19" s="53" t="s">
        <v>40</v>
      </c>
      <c r="B19" s="48" t="s">
        <v>15</v>
      </c>
      <c r="C19" s="49" t="s">
        <v>7</v>
      </c>
      <c r="D19" s="49">
        <v>600</v>
      </c>
      <c r="E19" s="51">
        <f t="shared" si="3"/>
        <v>63.363333333333337</v>
      </c>
      <c r="F19" s="71">
        <f t="shared" si="4"/>
        <v>38018.239999999998</v>
      </c>
      <c r="G19" s="50">
        <f t="shared" si="5"/>
        <v>82.885576333333333</v>
      </c>
      <c r="H19" s="51">
        <f t="shared" si="6"/>
        <v>49731.659744000004</v>
      </c>
      <c r="I19" s="52">
        <v>57</v>
      </c>
      <c r="J19" s="50">
        <f t="shared" si="0"/>
        <v>74.561700000000002</v>
      </c>
      <c r="K19" s="23">
        <f t="shared" si="1"/>
        <v>34200</v>
      </c>
      <c r="L19" s="24">
        <f t="shared" si="7"/>
        <v>44737.020000000004</v>
      </c>
      <c r="M19" s="25">
        <v>66.86</v>
      </c>
      <c r="N19" s="23">
        <f t="shared" si="10"/>
        <v>87.459565999999995</v>
      </c>
      <c r="O19" s="23">
        <v>40118.400000000001</v>
      </c>
      <c r="P19" s="24">
        <f t="shared" si="8"/>
        <v>52478.879040000007</v>
      </c>
      <c r="Q19" s="25">
        <v>66.23</v>
      </c>
      <c r="R19" s="23">
        <f t="shared" si="2"/>
        <v>86.635463000000001</v>
      </c>
      <c r="S19" s="23">
        <v>39736.32</v>
      </c>
      <c r="T19" s="24">
        <f t="shared" si="9"/>
        <v>51979.080192000001</v>
      </c>
    </row>
    <row r="20" spans="1:20" s="1" customFormat="1" ht="21.95" customHeight="1">
      <c r="A20" s="53" t="s">
        <v>41</v>
      </c>
      <c r="B20" s="48" t="s">
        <v>16</v>
      </c>
      <c r="C20" s="49" t="s">
        <v>7</v>
      </c>
      <c r="D20" s="49">
        <v>30</v>
      </c>
      <c r="E20" s="51">
        <f t="shared" si="3"/>
        <v>55.666666666666664</v>
      </c>
      <c r="F20" s="71">
        <f t="shared" si="4"/>
        <v>1670</v>
      </c>
      <c r="G20" s="50">
        <f t="shared" si="5"/>
        <v>72.817566666666664</v>
      </c>
      <c r="H20" s="51">
        <f t="shared" si="6"/>
        <v>2184.527</v>
      </c>
      <c r="I20" s="52">
        <v>51</v>
      </c>
      <c r="J20" s="50">
        <f t="shared" si="0"/>
        <v>66.713099999999997</v>
      </c>
      <c r="K20" s="23">
        <f t="shared" si="1"/>
        <v>1530</v>
      </c>
      <c r="L20" s="24">
        <f t="shared" si="7"/>
        <v>2001.393</v>
      </c>
      <c r="M20" s="25">
        <v>58</v>
      </c>
      <c r="N20" s="23">
        <f t="shared" si="10"/>
        <v>75.869799999999998</v>
      </c>
      <c r="O20" s="23">
        <f t="shared" si="11"/>
        <v>1740</v>
      </c>
      <c r="P20" s="24">
        <f t="shared" si="8"/>
        <v>2276.0940000000001</v>
      </c>
      <c r="Q20" s="25">
        <v>58</v>
      </c>
      <c r="R20" s="23">
        <f t="shared" si="2"/>
        <v>75.869799999999998</v>
      </c>
      <c r="S20" s="23">
        <f t="shared" si="12"/>
        <v>1740</v>
      </c>
      <c r="T20" s="24">
        <f t="shared" si="9"/>
        <v>2276.0940000000001</v>
      </c>
    </row>
    <row r="21" spans="1:20" s="1" customFormat="1" ht="21.95" customHeight="1">
      <c r="A21" s="53" t="s">
        <v>42</v>
      </c>
      <c r="B21" s="48" t="s">
        <v>17</v>
      </c>
      <c r="C21" s="49" t="s">
        <v>7</v>
      </c>
      <c r="D21" s="49">
        <v>30</v>
      </c>
      <c r="E21" s="51">
        <f t="shared" si="3"/>
        <v>66.966666666666654</v>
      </c>
      <c r="F21" s="71">
        <f t="shared" si="4"/>
        <v>2009.0166666666664</v>
      </c>
      <c r="G21" s="50">
        <f t="shared" si="5"/>
        <v>87.599096666666654</v>
      </c>
      <c r="H21" s="51">
        <f t="shared" si="6"/>
        <v>2627.994701666667</v>
      </c>
      <c r="I21" s="52">
        <v>68.5</v>
      </c>
      <c r="J21" s="50">
        <f t="shared" si="0"/>
        <v>89.604849999999999</v>
      </c>
      <c r="K21" s="23">
        <f t="shared" si="1"/>
        <v>2055</v>
      </c>
      <c r="L21" s="24">
        <f t="shared" si="7"/>
        <v>2688.1455000000001</v>
      </c>
      <c r="M21" s="25">
        <v>66.52</v>
      </c>
      <c r="N21" s="23">
        <f t="shared" si="10"/>
        <v>87.014811999999992</v>
      </c>
      <c r="O21" s="23">
        <v>1995.53</v>
      </c>
      <c r="P21" s="24">
        <f t="shared" si="8"/>
        <v>2610.352793</v>
      </c>
      <c r="Q21" s="25">
        <v>65.88</v>
      </c>
      <c r="R21" s="23">
        <f t="shared" si="2"/>
        <v>86.177627999999999</v>
      </c>
      <c r="S21" s="23">
        <v>1976.52</v>
      </c>
      <c r="T21" s="24">
        <f t="shared" si="9"/>
        <v>2585.4858119999999</v>
      </c>
    </row>
    <row r="22" spans="1:20" s="1" customFormat="1" ht="21.95" customHeight="1">
      <c r="A22" s="53" t="s">
        <v>43</v>
      </c>
      <c r="B22" s="48" t="s">
        <v>18</v>
      </c>
      <c r="C22" s="49" t="s">
        <v>7</v>
      </c>
      <c r="D22" s="49">
        <v>10</v>
      </c>
      <c r="E22" s="51">
        <f t="shared" si="3"/>
        <v>73.723333333333343</v>
      </c>
      <c r="F22" s="71">
        <f t="shared" si="4"/>
        <v>737.23666666666668</v>
      </c>
      <c r="G22" s="50">
        <f t="shared" si="5"/>
        <v>96.437492333333338</v>
      </c>
      <c r="H22" s="51">
        <f t="shared" si="6"/>
        <v>964.37928366666677</v>
      </c>
      <c r="I22" s="52">
        <v>76</v>
      </c>
      <c r="J22" s="50">
        <f t="shared" si="0"/>
        <v>99.415599999999998</v>
      </c>
      <c r="K22" s="23">
        <f t="shared" si="1"/>
        <v>760</v>
      </c>
      <c r="L22" s="24">
        <f t="shared" si="7"/>
        <v>994.15600000000006</v>
      </c>
      <c r="M22" s="25">
        <v>72.930000000000007</v>
      </c>
      <c r="N22" s="23">
        <f t="shared" si="10"/>
        <v>95.399733000000012</v>
      </c>
      <c r="O22" s="23">
        <v>729.33</v>
      </c>
      <c r="P22" s="24">
        <f t="shared" si="8"/>
        <v>954.03657300000009</v>
      </c>
      <c r="Q22" s="25">
        <v>72.239999999999995</v>
      </c>
      <c r="R22" s="23">
        <f t="shared" si="2"/>
        <v>94.497143999999992</v>
      </c>
      <c r="S22" s="23">
        <v>722.38</v>
      </c>
      <c r="T22" s="24">
        <f t="shared" si="9"/>
        <v>944.94527800000003</v>
      </c>
    </row>
    <row r="23" spans="1:20" s="1" customFormat="1" ht="21.95" customHeight="1">
      <c r="A23" s="53" t="s">
        <v>44</v>
      </c>
      <c r="B23" s="48" t="s">
        <v>19</v>
      </c>
      <c r="C23" s="49" t="s">
        <v>7</v>
      </c>
      <c r="D23" s="49">
        <v>10</v>
      </c>
      <c r="E23" s="51">
        <f t="shared" si="3"/>
        <v>75.59666666666665</v>
      </c>
      <c r="F23" s="71">
        <f t="shared" si="4"/>
        <v>755.97333333333336</v>
      </c>
      <c r="G23" s="50">
        <f t="shared" si="5"/>
        <v>98.887999666666659</v>
      </c>
      <c r="H23" s="51">
        <f t="shared" si="6"/>
        <v>988.88871733333337</v>
      </c>
      <c r="I23" s="52">
        <v>70</v>
      </c>
      <c r="J23" s="50">
        <f t="shared" si="0"/>
        <v>91.567000000000007</v>
      </c>
      <c r="K23" s="23">
        <f t="shared" si="1"/>
        <v>700</v>
      </c>
      <c r="L23" s="24">
        <f t="shared" si="7"/>
        <v>915.67000000000007</v>
      </c>
      <c r="M23" s="25">
        <v>78.77</v>
      </c>
      <c r="N23" s="23">
        <f t="shared" si="10"/>
        <v>103.03903699999999</v>
      </c>
      <c r="O23" s="23">
        <v>787.71</v>
      </c>
      <c r="P23" s="24">
        <f t="shared" si="8"/>
        <v>1030.4034510000001</v>
      </c>
      <c r="Q23" s="25">
        <v>78.02</v>
      </c>
      <c r="R23" s="23">
        <f t="shared" si="2"/>
        <v>102.057962</v>
      </c>
      <c r="S23" s="23">
        <v>780.21</v>
      </c>
      <c r="T23" s="24">
        <f t="shared" si="9"/>
        <v>1020.592701</v>
      </c>
    </row>
    <row r="24" spans="1:20" s="1" customFormat="1" ht="21.95" customHeight="1">
      <c r="A24" s="53" t="s">
        <v>45</v>
      </c>
      <c r="B24" s="48" t="s">
        <v>20</v>
      </c>
      <c r="C24" s="49" t="s">
        <v>7</v>
      </c>
      <c r="D24" s="49">
        <v>10</v>
      </c>
      <c r="E24" s="51">
        <f t="shared" si="3"/>
        <v>83.320000000000007</v>
      </c>
      <c r="F24" s="71">
        <f t="shared" si="4"/>
        <v>833.18666666666661</v>
      </c>
      <c r="G24" s="50">
        <f t="shared" si="5"/>
        <v>108.98890900000002</v>
      </c>
      <c r="H24" s="51">
        <f t="shared" si="6"/>
        <v>1089.8935363333333</v>
      </c>
      <c r="I24" s="52">
        <v>78.2</v>
      </c>
      <c r="J24" s="50">
        <f t="shared" si="0"/>
        <v>102.29342000000001</v>
      </c>
      <c r="K24" s="23">
        <f t="shared" si="1"/>
        <v>782</v>
      </c>
      <c r="L24" s="24">
        <f t="shared" si="7"/>
        <v>1022.9342</v>
      </c>
      <c r="M24" s="25">
        <v>86.29</v>
      </c>
      <c r="N24" s="23">
        <v>112.87</v>
      </c>
      <c r="O24" s="23">
        <v>862.89</v>
      </c>
      <c r="P24" s="24">
        <f t="shared" si="8"/>
        <v>1128.7464090000001</v>
      </c>
      <c r="Q24" s="25">
        <v>85.47</v>
      </c>
      <c r="R24" s="23">
        <f t="shared" si="2"/>
        <v>111.803307</v>
      </c>
      <c r="S24" s="23">
        <v>854.67</v>
      </c>
      <c r="T24" s="24">
        <v>1118</v>
      </c>
    </row>
    <row r="25" spans="1:20" s="1" customFormat="1" ht="21.95" customHeight="1">
      <c r="A25" s="53" t="s">
        <v>46</v>
      </c>
      <c r="B25" s="48" t="s">
        <v>21</v>
      </c>
      <c r="C25" s="49" t="s">
        <v>7</v>
      </c>
      <c r="D25" s="49">
        <v>10</v>
      </c>
      <c r="E25" s="51">
        <f t="shared" si="3"/>
        <v>83.223333333333329</v>
      </c>
      <c r="F25" s="71">
        <f t="shared" si="4"/>
        <v>832.20666666666659</v>
      </c>
      <c r="G25" s="50">
        <f t="shared" si="5"/>
        <v>108.86444233333333</v>
      </c>
      <c r="H25" s="51">
        <f t="shared" si="6"/>
        <v>1088.6060853333331</v>
      </c>
      <c r="I25" s="52">
        <v>83.49</v>
      </c>
      <c r="J25" s="50">
        <f t="shared" si="0"/>
        <v>109.213269</v>
      </c>
      <c r="K25" s="23">
        <f>D25*I25-0.04</f>
        <v>834.86</v>
      </c>
      <c r="L25" s="24">
        <f t="shared" si="7"/>
        <v>1092.0803660000001</v>
      </c>
      <c r="M25" s="25">
        <v>83.49</v>
      </c>
      <c r="N25" s="23">
        <f t="shared" si="10"/>
        <v>109.213269</v>
      </c>
      <c r="O25" s="23">
        <v>834.86</v>
      </c>
      <c r="P25" s="24">
        <v>1092.07</v>
      </c>
      <c r="Q25" s="25">
        <v>82.69</v>
      </c>
      <c r="R25" s="23">
        <f t="shared" si="2"/>
        <v>108.16678899999999</v>
      </c>
      <c r="S25" s="23">
        <f t="shared" si="12"/>
        <v>826.9</v>
      </c>
      <c r="T25" s="24">
        <f t="shared" si="9"/>
        <v>1081.6678899999999</v>
      </c>
    </row>
    <row r="26" spans="1:20" s="1" customFormat="1" ht="21.95" customHeight="1">
      <c r="A26" s="53" t="s">
        <v>47</v>
      </c>
      <c r="B26" s="48" t="s">
        <v>71</v>
      </c>
      <c r="C26" s="49" t="s">
        <v>7</v>
      </c>
      <c r="D26" s="49">
        <v>50</v>
      </c>
      <c r="E26" s="51">
        <f t="shared" si="3"/>
        <v>1016.6666666666666</v>
      </c>
      <c r="F26" s="71">
        <f t="shared" si="4"/>
        <v>50833.333333333336</v>
      </c>
      <c r="G26" s="50">
        <f t="shared" si="5"/>
        <v>1329.9016666666666</v>
      </c>
      <c r="H26" s="51">
        <f t="shared" si="6"/>
        <v>66495.083333333328</v>
      </c>
      <c r="I26" s="52">
        <v>1100</v>
      </c>
      <c r="J26" s="50">
        <f t="shared" si="0"/>
        <v>1438.91</v>
      </c>
      <c r="K26" s="23">
        <f t="shared" si="1"/>
        <v>55000</v>
      </c>
      <c r="L26" s="24">
        <f t="shared" si="7"/>
        <v>71945.5</v>
      </c>
      <c r="M26" s="25">
        <v>990</v>
      </c>
      <c r="N26" s="23">
        <f t="shared" si="10"/>
        <v>1295.019</v>
      </c>
      <c r="O26" s="23">
        <f t="shared" si="11"/>
        <v>49500</v>
      </c>
      <c r="P26" s="24">
        <f t="shared" si="8"/>
        <v>64750.950000000004</v>
      </c>
      <c r="Q26" s="25">
        <v>960</v>
      </c>
      <c r="R26" s="23">
        <f t="shared" si="2"/>
        <v>1255.7760000000001</v>
      </c>
      <c r="S26" s="23">
        <f t="shared" si="12"/>
        <v>48000</v>
      </c>
      <c r="T26" s="24">
        <f t="shared" si="9"/>
        <v>62788.800000000003</v>
      </c>
    </row>
    <row r="27" spans="1:20" s="3" customFormat="1" ht="21.95" customHeight="1">
      <c r="A27" s="53" t="s">
        <v>48</v>
      </c>
      <c r="B27" s="48" t="s">
        <v>72</v>
      </c>
      <c r="C27" s="49" t="s">
        <v>7</v>
      </c>
      <c r="D27" s="49">
        <v>50</v>
      </c>
      <c r="E27" s="51">
        <f t="shared" si="3"/>
        <v>1610</v>
      </c>
      <c r="F27" s="71">
        <f t="shared" si="4"/>
        <v>80500</v>
      </c>
      <c r="G27" s="50">
        <f t="shared" si="5"/>
        <v>2106.0409999999997</v>
      </c>
      <c r="H27" s="51">
        <f t="shared" si="6"/>
        <v>105302.05</v>
      </c>
      <c r="I27" s="52">
        <v>1450</v>
      </c>
      <c r="J27" s="50">
        <f t="shared" si="0"/>
        <v>1896.7450000000001</v>
      </c>
      <c r="K27" s="23">
        <f t="shared" si="1"/>
        <v>72500</v>
      </c>
      <c r="L27" s="24">
        <f t="shared" si="7"/>
        <v>94837.25</v>
      </c>
      <c r="M27" s="25">
        <v>1670</v>
      </c>
      <c r="N27" s="23">
        <f t="shared" si="10"/>
        <v>2184.527</v>
      </c>
      <c r="O27" s="23">
        <f t="shared" si="11"/>
        <v>83500</v>
      </c>
      <c r="P27" s="24">
        <f t="shared" si="8"/>
        <v>109226.35</v>
      </c>
      <c r="Q27" s="25">
        <v>1710</v>
      </c>
      <c r="R27" s="23">
        <f t="shared" si="2"/>
        <v>2236.8510000000001</v>
      </c>
      <c r="S27" s="23">
        <f t="shared" si="12"/>
        <v>85500</v>
      </c>
      <c r="T27" s="24">
        <f t="shared" si="9"/>
        <v>111842.55</v>
      </c>
    </row>
    <row r="28" spans="1:20" s="1" customFormat="1" ht="21.95" customHeight="1">
      <c r="A28" s="53" t="s">
        <v>49</v>
      </c>
      <c r="B28" s="48" t="s">
        <v>73</v>
      </c>
      <c r="C28" s="49" t="s">
        <v>23</v>
      </c>
      <c r="D28" s="49">
        <v>80</v>
      </c>
      <c r="E28" s="51">
        <f t="shared" si="3"/>
        <v>946.66666666666663</v>
      </c>
      <c r="F28" s="71">
        <f t="shared" si="4"/>
        <v>75733.333333333328</v>
      </c>
      <c r="G28" s="50">
        <f t="shared" si="5"/>
        <v>1238.3346666666666</v>
      </c>
      <c r="H28" s="51">
        <f t="shared" si="6"/>
        <v>99066.773333333331</v>
      </c>
      <c r="I28" s="52">
        <v>970</v>
      </c>
      <c r="J28" s="50">
        <f t="shared" si="0"/>
        <v>1268.857</v>
      </c>
      <c r="K28" s="23">
        <f t="shared" si="1"/>
        <v>77600</v>
      </c>
      <c r="L28" s="24">
        <f t="shared" si="7"/>
        <v>101508.56</v>
      </c>
      <c r="M28" s="25">
        <v>950</v>
      </c>
      <c r="N28" s="23">
        <f t="shared" si="10"/>
        <v>1242.6949999999999</v>
      </c>
      <c r="O28" s="23">
        <f t="shared" si="11"/>
        <v>76000</v>
      </c>
      <c r="P28" s="24">
        <f t="shared" si="8"/>
        <v>99415.6</v>
      </c>
      <c r="Q28" s="25">
        <v>920</v>
      </c>
      <c r="R28" s="23">
        <f t="shared" si="2"/>
        <v>1203.452</v>
      </c>
      <c r="S28" s="23">
        <f t="shared" si="12"/>
        <v>73600</v>
      </c>
      <c r="T28" s="24">
        <f t="shared" si="9"/>
        <v>96276.160000000003</v>
      </c>
    </row>
    <row r="29" spans="1:20" s="1" customFormat="1" ht="21.95" customHeight="1">
      <c r="A29" s="53" t="s">
        <v>50</v>
      </c>
      <c r="B29" s="48" t="s">
        <v>74</v>
      </c>
      <c r="C29" s="49" t="s">
        <v>23</v>
      </c>
      <c r="D29" s="49">
        <v>5</v>
      </c>
      <c r="E29" s="51">
        <f t="shared" si="3"/>
        <v>72.74666666666667</v>
      </c>
      <c r="F29" s="71">
        <f t="shared" si="4"/>
        <v>363.72666666666669</v>
      </c>
      <c r="G29" s="50">
        <f t="shared" si="5"/>
        <v>95.159914666666666</v>
      </c>
      <c r="H29" s="51">
        <f t="shared" si="6"/>
        <v>475.7964776666667</v>
      </c>
      <c r="I29" s="52">
        <v>65</v>
      </c>
      <c r="J29" s="50">
        <f t="shared" si="0"/>
        <v>85.026499999999999</v>
      </c>
      <c r="K29" s="23">
        <f t="shared" si="1"/>
        <v>325</v>
      </c>
      <c r="L29" s="24">
        <f t="shared" si="7"/>
        <v>425.13249999999999</v>
      </c>
      <c r="M29" s="25">
        <v>76.989999999999995</v>
      </c>
      <c r="N29" s="23">
        <f t="shared" si="10"/>
        <v>100.71061899999999</v>
      </c>
      <c r="O29" s="23">
        <v>384.93</v>
      </c>
      <c r="P29" s="24">
        <f t="shared" si="8"/>
        <v>503.52693300000004</v>
      </c>
      <c r="Q29" s="25">
        <v>76.25</v>
      </c>
      <c r="R29" s="23">
        <f t="shared" si="2"/>
        <v>99.742625000000004</v>
      </c>
      <c r="S29" s="23">
        <f t="shared" si="12"/>
        <v>381.25</v>
      </c>
      <c r="T29" s="24">
        <v>498.73</v>
      </c>
    </row>
    <row r="30" spans="1:20" s="1" customFormat="1" ht="21.95" customHeight="1">
      <c r="A30" s="53" t="s">
        <v>51</v>
      </c>
      <c r="B30" s="48" t="s">
        <v>75</v>
      </c>
      <c r="C30" s="49" t="s">
        <v>23</v>
      </c>
      <c r="D30" s="49">
        <v>5</v>
      </c>
      <c r="E30" s="51">
        <f t="shared" si="3"/>
        <v>93.65333333333335</v>
      </c>
      <c r="F30" s="71">
        <f t="shared" si="4"/>
        <v>468.26666666666665</v>
      </c>
      <c r="G30" s="50">
        <f t="shared" si="5"/>
        <v>122.50792533333333</v>
      </c>
      <c r="H30" s="51">
        <f t="shared" si="6"/>
        <v>612.53962666666666</v>
      </c>
      <c r="I30" s="52">
        <v>72</v>
      </c>
      <c r="J30" s="50">
        <f t="shared" si="0"/>
        <v>94.183199999999999</v>
      </c>
      <c r="K30" s="23">
        <f t="shared" si="1"/>
        <v>360</v>
      </c>
      <c r="L30" s="24">
        <f t="shared" si="7"/>
        <v>470.916</v>
      </c>
      <c r="M30" s="25">
        <v>104.98</v>
      </c>
      <c r="N30" s="23">
        <f t="shared" si="10"/>
        <v>137.32433800000001</v>
      </c>
      <c r="O30" s="23">
        <f t="shared" si="11"/>
        <v>524.9</v>
      </c>
      <c r="P30" s="24">
        <f t="shared" si="8"/>
        <v>686.62168999999994</v>
      </c>
      <c r="Q30" s="25">
        <v>103.98</v>
      </c>
      <c r="R30" s="23">
        <f t="shared" si="2"/>
        <v>136.01623800000002</v>
      </c>
      <c r="S30" s="23">
        <f t="shared" si="12"/>
        <v>519.9</v>
      </c>
      <c r="T30" s="24">
        <f t="shared" si="9"/>
        <v>680.08118999999999</v>
      </c>
    </row>
    <row r="31" spans="1:20" s="1" customFormat="1" ht="21.95" customHeight="1">
      <c r="A31" s="53" t="s">
        <v>52</v>
      </c>
      <c r="B31" s="48" t="s">
        <v>76</v>
      </c>
      <c r="C31" s="49" t="s">
        <v>7</v>
      </c>
      <c r="D31" s="49">
        <v>5</v>
      </c>
      <c r="E31" s="51">
        <f t="shared" si="3"/>
        <v>97.17</v>
      </c>
      <c r="F31" s="71">
        <f t="shared" si="4"/>
        <v>485.8533333333333</v>
      </c>
      <c r="G31" s="50">
        <f t="shared" si="5"/>
        <v>127.10807699999999</v>
      </c>
      <c r="H31" s="51">
        <f t="shared" si="6"/>
        <v>635.54645833333325</v>
      </c>
      <c r="I31" s="52">
        <v>85</v>
      </c>
      <c r="J31" s="50">
        <f t="shared" si="0"/>
        <v>111.1885</v>
      </c>
      <c r="K31" s="23">
        <f t="shared" si="1"/>
        <v>425</v>
      </c>
      <c r="L31" s="24">
        <f t="shared" si="7"/>
        <v>555.9425</v>
      </c>
      <c r="M31" s="25">
        <v>103.75</v>
      </c>
      <c r="N31" s="23">
        <f t="shared" si="10"/>
        <v>135.71537499999999</v>
      </c>
      <c r="O31" s="23">
        <f t="shared" si="11"/>
        <v>518.75</v>
      </c>
      <c r="P31" s="24">
        <f t="shared" si="8"/>
        <v>678.57687499999997</v>
      </c>
      <c r="Q31" s="25">
        <v>102.76</v>
      </c>
      <c r="R31" s="23">
        <f t="shared" si="2"/>
        <v>134.420356</v>
      </c>
      <c r="S31" s="23">
        <v>513.80999999999995</v>
      </c>
      <c r="T31" s="24">
        <v>672.12</v>
      </c>
    </row>
    <row r="32" spans="1:20" s="1" customFormat="1" ht="21.95" customHeight="1">
      <c r="A32" s="53" t="s">
        <v>53</v>
      </c>
      <c r="B32" s="48" t="s">
        <v>77</v>
      </c>
      <c r="C32" s="49" t="s">
        <v>7</v>
      </c>
      <c r="D32" s="49">
        <v>5</v>
      </c>
      <c r="E32" s="51">
        <f t="shared" si="3"/>
        <v>123.19333333333333</v>
      </c>
      <c r="F32" s="71">
        <f t="shared" si="4"/>
        <v>615.96333333333325</v>
      </c>
      <c r="G32" s="50">
        <f t="shared" si="5"/>
        <v>161.14919933333331</v>
      </c>
      <c r="H32" s="51">
        <f t="shared" si="6"/>
        <v>805.7416363333333</v>
      </c>
      <c r="I32" s="52">
        <v>110</v>
      </c>
      <c r="J32" s="50">
        <f t="shared" si="0"/>
        <v>143.89099999999999</v>
      </c>
      <c r="K32" s="23">
        <f t="shared" si="1"/>
        <v>550</v>
      </c>
      <c r="L32" s="24">
        <f t="shared" si="7"/>
        <v>719.45500000000004</v>
      </c>
      <c r="M32" s="25">
        <v>130.41</v>
      </c>
      <c r="N32" s="23">
        <f t="shared" si="10"/>
        <v>170.58932100000001</v>
      </c>
      <c r="O32" s="23">
        <f t="shared" si="11"/>
        <v>652.04999999999995</v>
      </c>
      <c r="P32" s="24">
        <f t="shared" si="8"/>
        <v>852.94660499999998</v>
      </c>
      <c r="Q32" s="25">
        <v>129.16999999999999</v>
      </c>
      <c r="R32" s="23">
        <f t="shared" si="2"/>
        <v>168.967277</v>
      </c>
      <c r="S32" s="23">
        <v>645.84</v>
      </c>
      <c r="T32" s="24">
        <f t="shared" si="9"/>
        <v>844.82330400000012</v>
      </c>
    </row>
    <row r="33" spans="1:20" s="1" customFormat="1" ht="21.95" customHeight="1">
      <c r="A33" s="53" t="s">
        <v>54</v>
      </c>
      <c r="B33" s="48" t="s">
        <v>78</v>
      </c>
      <c r="C33" s="49" t="s">
        <v>7</v>
      </c>
      <c r="D33" s="49">
        <v>400</v>
      </c>
      <c r="E33" s="51">
        <f t="shared" si="3"/>
        <v>2.7266666666666666</v>
      </c>
      <c r="F33" s="71">
        <f t="shared" si="4"/>
        <v>1091.2133333333334</v>
      </c>
      <c r="G33" s="50">
        <f t="shared" si="5"/>
        <v>3.5667526666666665</v>
      </c>
      <c r="H33" s="51">
        <f t="shared" si="6"/>
        <v>1427.4161613333333</v>
      </c>
      <c r="I33" s="52">
        <v>2.98</v>
      </c>
      <c r="J33" s="50">
        <f t="shared" si="0"/>
        <v>3.8981379999999999</v>
      </c>
      <c r="K33" s="23">
        <f t="shared" si="1"/>
        <v>1192</v>
      </c>
      <c r="L33" s="24">
        <f t="shared" si="7"/>
        <v>1559.2552000000001</v>
      </c>
      <c r="M33" s="25">
        <v>2.61</v>
      </c>
      <c r="N33" s="23">
        <f t="shared" si="10"/>
        <v>3.4141409999999999</v>
      </c>
      <c r="O33" s="23">
        <v>1045.8</v>
      </c>
      <c r="P33" s="24">
        <f t="shared" si="8"/>
        <v>1368.01098</v>
      </c>
      <c r="Q33" s="25">
        <v>2.59</v>
      </c>
      <c r="R33" s="23">
        <f t="shared" si="2"/>
        <v>3.3879790000000001</v>
      </c>
      <c r="S33" s="23">
        <v>1035.8399999999999</v>
      </c>
      <c r="T33" s="24">
        <f t="shared" si="9"/>
        <v>1354.9823039999999</v>
      </c>
    </row>
    <row r="34" spans="1:20" s="1" customFormat="1" ht="21.95" customHeight="1">
      <c r="A34" s="53" t="s">
        <v>55</v>
      </c>
      <c r="B34" s="48" t="s">
        <v>79</v>
      </c>
      <c r="C34" s="49" t="s">
        <v>7</v>
      </c>
      <c r="D34" s="49">
        <v>100</v>
      </c>
      <c r="E34" s="51">
        <f t="shared" si="3"/>
        <v>3.58</v>
      </c>
      <c r="F34" s="71">
        <f t="shared" si="4"/>
        <v>357.84999999999997</v>
      </c>
      <c r="G34" s="50">
        <f t="shared" si="5"/>
        <v>4.6829980000000004</v>
      </c>
      <c r="H34" s="51">
        <f t="shared" si="6"/>
        <v>468.01519166666668</v>
      </c>
      <c r="I34" s="52">
        <v>4.1500000000000004</v>
      </c>
      <c r="J34" s="50">
        <f t="shared" si="0"/>
        <v>5.4286150000000006</v>
      </c>
      <c r="K34" s="23">
        <f t="shared" si="1"/>
        <v>415.00000000000006</v>
      </c>
      <c r="L34" s="24">
        <f t="shared" si="7"/>
        <v>542.86150000000009</v>
      </c>
      <c r="M34" s="25">
        <v>3.31</v>
      </c>
      <c r="N34" s="23">
        <f t="shared" si="10"/>
        <v>4.3298110000000003</v>
      </c>
      <c r="O34" s="23">
        <v>330.75</v>
      </c>
      <c r="P34" s="24">
        <f t="shared" si="8"/>
        <v>432.65407500000003</v>
      </c>
      <c r="Q34" s="25">
        <v>3.28</v>
      </c>
      <c r="R34" s="23">
        <f t="shared" si="2"/>
        <v>4.2905679999999995</v>
      </c>
      <c r="S34" s="23">
        <v>327.8</v>
      </c>
      <c r="T34" s="24">
        <v>428.53</v>
      </c>
    </row>
    <row r="35" spans="1:20" s="1" customFormat="1" ht="21.95" customHeight="1">
      <c r="A35" s="53" t="s">
        <v>56</v>
      </c>
      <c r="B35" s="48" t="s">
        <v>80</v>
      </c>
      <c r="C35" s="49" t="s">
        <v>7</v>
      </c>
      <c r="D35" s="49">
        <v>30</v>
      </c>
      <c r="E35" s="51">
        <f t="shared" si="3"/>
        <v>4.2966666666666669</v>
      </c>
      <c r="F35" s="71">
        <f t="shared" si="4"/>
        <v>128.91333333333333</v>
      </c>
      <c r="G35" s="50">
        <f t="shared" si="5"/>
        <v>5.6204696666666676</v>
      </c>
      <c r="H35" s="51">
        <f t="shared" si="6"/>
        <v>168.62951733333333</v>
      </c>
      <c r="I35" s="52">
        <v>5.2</v>
      </c>
      <c r="J35" s="50">
        <f t="shared" si="0"/>
        <v>6.8021200000000004</v>
      </c>
      <c r="K35" s="23">
        <f t="shared" si="1"/>
        <v>156</v>
      </c>
      <c r="L35" s="24">
        <f t="shared" si="7"/>
        <v>204.06360000000001</v>
      </c>
      <c r="M35" s="25">
        <v>3.86</v>
      </c>
      <c r="N35" s="23">
        <f t="shared" si="10"/>
        <v>5.0492660000000003</v>
      </c>
      <c r="O35" s="23">
        <v>115.92</v>
      </c>
      <c r="P35" s="24">
        <f t="shared" si="8"/>
        <v>151.634952</v>
      </c>
      <c r="Q35" s="25">
        <v>3.83</v>
      </c>
      <c r="R35" s="23">
        <f t="shared" si="2"/>
        <v>5.0100230000000003</v>
      </c>
      <c r="S35" s="23">
        <v>114.82</v>
      </c>
      <c r="T35" s="24">
        <v>150.19</v>
      </c>
    </row>
    <row r="36" spans="1:20" s="1" customFormat="1" ht="21.95" customHeight="1">
      <c r="A36" s="53" t="s">
        <v>57</v>
      </c>
      <c r="B36" s="48" t="s">
        <v>81</v>
      </c>
      <c r="C36" s="49" t="s">
        <v>7</v>
      </c>
      <c r="D36" s="49">
        <v>1</v>
      </c>
      <c r="E36" s="51">
        <f t="shared" si="3"/>
        <v>192.44333333333336</v>
      </c>
      <c r="F36" s="71">
        <f t="shared" si="4"/>
        <v>192.44333333333336</v>
      </c>
      <c r="G36" s="50">
        <f t="shared" si="5"/>
        <v>251.73512433333335</v>
      </c>
      <c r="H36" s="51">
        <f t="shared" si="6"/>
        <v>251.73512433333335</v>
      </c>
      <c r="I36" s="52">
        <v>191</v>
      </c>
      <c r="J36" s="50">
        <f t="shared" si="0"/>
        <v>249.84710000000001</v>
      </c>
      <c r="K36" s="23">
        <f t="shared" si="1"/>
        <v>191</v>
      </c>
      <c r="L36" s="24">
        <f t="shared" si="7"/>
        <v>249.84710000000001</v>
      </c>
      <c r="M36" s="25">
        <v>194.09</v>
      </c>
      <c r="N36" s="23">
        <f t="shared" si="10"/>
        <v>253.88912900000003</v>
      </c>
      <c r="O36" s="23">
        <f t="shared" si="11"/>
        <v>194.09</v>
      </c>
      <c r="P36" s="24">
        <f t="shared" si="8"/>
        <v>253.88912900000003</v>
      </c>
      <c r="Q36" s="25">
        <v>192.24</v>
      </c>
      <c r="R36" s="23">
        <f t="shared" si="2"/>
        <v>251.46914400000003</v>
      </c>
      <c r="S36" s="23">
        <f t="shared" si="12"/>
        <v>192.24</v>
      </c>
      <c r="T36" s="24">
        <f t="shared" si="9"/>
        <v>251.46914400000003</v>
      </c>
    </row>
    <row r="37" spans="1:20" s="1" customFormat="1" ht="21.95" customHeight="1">
      <c r="A37" s="53" t="s">
        <v>58</v>
      </c>
      <c r="B37" s="48" t="s">
        <v>82</v>
      </c>
      <c r="C37" s="49" t="s">
        <v>7</v>
      </c>
      <c r="D37" s="49">
        <v>2</v>
      </c>
      <c r="E37" s="51">
        <f t="shared" si="3"/>
        <v>283.73333333333335</v>
      </c>
      <c r="F37" s="71">
        <f t="shared" si="4"/>
        <v>567.46333333333325</v>
      </c>
      <c r="G37" s="50">
        <f t="shared" si="5"/>
        <v>371.14975433333331</v>
      </c>
      <c r="H37" s="51">
        <f t="shared" si="6"/>
        <v>742.30127766666681</v>
      </c>
      <c r="I37" s="52">
        <v>280</v>
      </c>
      <c r="J37" s="50">
        <f t="shared" si="0"/>
        <v>366.26800000000003</v>
      </c>
      <c r="K37" s="23">
        <f t="shared" si="1"/>
        <v>560</v>
      </c>
      <c r="L37" s="24">
        <f t="shared" si="7"/>
        <v>732.53600000000006</v>
      </c>
      <c r="M37" s="25">
        <v>286.97000000000003</v>
      </c>
      <c r="N37" s="23">
        <v>375.38</v>
      </c>
      <c r="O37" s="23">
        <v>573.92999999999995</v>
      </c>
      <c r="P37" s="24">
        <f t="shared" si="8"/>
        <v>750.75783300000001</v>
      </c>
      <c r="Q37" s="25">
        <v>284.23</v>
      </c>
      <c r="R37" s="23">
        <f t="shared" si="2"/>
        <v>371.80126300000006</v>
      </c>
      <c r="S37" s="23">
        <f t="shared" si="12"/>
        <v>568.46</v>
      </c>
      <c r="T37" s="24">
        <v>743.61</v>
      </c>
    </row>
    <row r="38" spans="1:20" s="1" customFormat="1" ht="21.95" customHeight="1">
      <c r="A38" s="53" t="s">
        <v>69</v>
      </c>
      <c r="B38" s="54" t="s">
        <v>83</v>
      </c>
      <c r="C38" s="49" t="s">
        <v>7</v>
      </c>
      <c r="D38" s="49">
        <v>3</v>
      </c>
      <c r="E38" s="51">
        <f t="shared" si="3"/>
        <v>348.71999999999997</v>
      </c>
      <c r="F38" s="71">
        <f t="shared" si="4"/>
        <v>1046.1600000000001</v>
      </c>
      <c r="G38" s="50">
        <f t="shared" si="5"/>
        <v>456.16353233333331</v>
      </c>
      <c r="H38" s="51">
        <f t="shared" si="6"/>
        <v>1368.481896</v>
      </c>
      <c r="I38" s="52">
        <v>330</v>
      </c>
      <c r="J38" s="50">
        <f t="shared" si="0"/>
        <v>431.673</v>
      </c>
      <c r="K38" s="23">
        <f t="shared" si="1"/>
        <v>990</v>
      </c>
      <c r="L38" s="24">
        <f t="shared" si="7"/>
        <v>1295.019</v>
      </c>
      <c r="M38" s="25">
        <v>359.79</v>
      </c>
      <c r="N38" s="23">
        <v>470.65</v>
      </c>
      <c r="O38" s="23">
        <v>1079.3800000000001</v>
      </c>
      <c r="P38" s="24">
        <f t="shared" si="8"/>
        <v>1411.9369780000002</v>
      </c>
      <c r="Q38" s="25">
        <v>356.37</v>
      </c>
      <c r="R38" s="23">
        <f t="shared" si="2"/>
        <v>466.167597</v>
      </c>
      <c r="S38" s="23">
        <v>1069.0999999999999</v>
      </c>
      <c r="T38" s="24">
        <f t="shared" si="9"/>
        <v>1398.4897099999998</v>
      </c>
    </row>
    <row r="39" spans="1:20" s="1" customFormat="1" ht="21.95" customHeight="1">
      <c r="A39" s="53" t="s">
        <v>70</v>
      </c>
      <c r="B39" s="54" t="s">
        <v>87</v>
      </c>
      <c r="C39" s="49" t="s">
        <v>7</v>
      </c>
      <c r="D39" s="49">
        <v>50</v>
      </c>
      <c r="E39" s="51">
        <f t="shared" si="3"/>
        <v>22.22</v>
      </c>
      <c r="F39" s="71">
        <f t="shared" si="4"/>
        <v>1110.9833333333333</v>
      </c>
      <c r="G39" s="50">
        <f t="shared" si="5"/>
        <v>29.065982000000002</v>
      </c>
      <c r="H39" s="51">
        <f t="shared" si="6"/>
        <v>1453.2772983333332</v>
      </c>
      <c r="I39" s="52">
        <v>28.6</v>
      </c>
      <c r="J39" s="50">
        <f t="shared" si="0"/>
        <v>37.411660000000005</v>
      </c>
      <c r="K39" s="23">
        <f t="shared" si="1"/>
        <v>1430</v>
      </c>
      <c r="L39" s="24">
        <f t="shared" si="7"/>
        <v>1870.5830000000001</v>
      </c>
      <c r="M39" s="25">
        <v>19.12</v>
      </c>
      <c r="N39" s="23">
        <f t="shared" si="10"/>
        <v>25.010872000000003</v>
      </c>
      <c r="O39" s="23">
        <v>956.03</v>
      </c>
      <c r="P39" s="24">
        <f t="shared" si="8"/>
        <v>1250.5828429999999</v>
      </c>
      <c r="Q39" s="25">
        <v>18.940000000000001</v>
      </c>
      <c r="R39" s="23">
        <f t="shared" si="2"/>
        <v>24.775414000000001</v>
      </c>
      <c r="S39" s="23">
        <v>946.92</v>
      </c>
      <c r="T39" s="24">
        <f t="shared" si="9"/>
        <v>1238.666052</v>
      </c>
    </row>
    <row r="40" spans="1:20" s="1" customFormat="1" ht="21.95" customHeight="1">
      <c r="A40" s="53" t="s">
        <v>84</v>
      </c>
      <c r="B40" s="54" t="s">
        <v>88</v>
      </c>
      <c r="C40" s="49" t="s">
        <v>7</v>
      </c>
      <c r="D40" s="49">
        <v>100</v>
      </c>
      <c r="E40" s="51">
        <f t="shared" si="3"/>
        <v>203.33333333333334</v>
      </c>
      <c r="F40" s="71">
        <f t="shared" si="4"/>
        <v>20333.333333333332</v>
      </c>
      <c r="G40" s="50">
        <f t="shared" si="5"/>
        <v>265.98033333333336</v>
      </c>
      <c r="H40" s="51">
        <f t="shared" si="6"/>
        <v>26598.033333333336</v>
      </c>
      <c r="I40" s="52">
        <v>250</v>
      </c>
      <c r="J40" s="50">
        <f t="shared" si="0"/>
        <v>327.02500000000003</v>
      </c>
      <c r="K40" s="23">
        <f t="shared" si="1"/>
        <v>25000</v>
      </c>
      <c r="L40" s="24">
        <f t="shared" si="7"/>
        <v>32702.5</v>
      </c>
      <c r="M40" s="25">
        <v>190</v>
      </c>
      <c r="N40" s="23">
        <f t="shared" si="10"/>
        <v>248.53900000000002</v>
      </c>
      <c r="O40" s="23">
        <f t="shared" si="11"/>
        <v>19000</v>
      </c>
      <c r="P40" s="24">
        <f t="shared" si="8"/>
        <v>24853.9</v>
      </c>
      <c r="Q40" s="25">
        <v>170</v>
      </c>
      <c r="R40" s="23">
        <f t="shared" si="2"/>
        <v>222.37700000000001</v>
      </c>
      <c r="S40" s="23">
        <f t="shared" si="12"/>
        <v>17000</v>
      </c>
      <c r="T40" s="24">
        <f t="shared" si="9"/>
        <v>22237.7</v>
      </c>
    </row>
    <row r="41" spans="1:20" s="1" customFormat="1" ht="21.95" customHeight="1">
      <c r="A41" s="53" t="s">
        <v>85</v>
      </c>
      <c r="B41" s="54" t="s">
        <v>89</v>
      </c>
      <c r="C41" s="49" t="s">
        <v>7</v>
      </c>
      <c r="D41" s="49">
        <v>62</v>
      </c>
      <c r="E41" s="51">
        <f t="shared" si="3"/>
        <v>231.66666666666666</v>
      </c>
      <c r="F41" s="71">
        <f t="shared" si="4"/>
        <v>14363.333333333334</v>
      </c>
      <c r="G41" s="50">
        <f t="shared" si="5"/>
        <v>303.04316666666665</v>
      </c>
      <c r="H41" s="51">
        <f t="shared" si="6"/>
        <v>18788.676333333333</v>
      </c>
      <c r="I41" s="52">
        <v>415</v>
      </c>
      <c r="J41" s="50">
        <f t="shared" si="0"/>
        <v>542.86149999999998</v>
      </c>
      <c r="K41" s="23">
        <f t="shared" si="1"/>
        <v>25730</v>
      </c>
      <c r="L41" s="24">
        <f t="shared" si="7"/>
        <v>33657.413</v>
      </c>
      <c r="M41" s="25">
        <v>100</v>
      </c>
      <c r="N41" s="23">
        <f t="shared" si="10"/>
        <v>130.81</v>
      </c>
      <c r="O41" s="23">
        <f t="shared" si="11"/>
        <v>6200</v>
      </c>
      <c r="P41" s="24">
        <f t="shared" si="8"/>
        <v>8110.22</v>
      </c>
      <c r="Q41" s="25">
        <v>180</v>
      </c>
      <c r="R41" s="23">
        <f t="shared" si="2"/>
        <v>235.458</v>
      </c>
      <c r="S41" s="23">
        <f t="shared" si="12"/>
        <v>11160</v>
      </c>
      <c r="T41" s="24">
        <f t="shared" si="9"/>
        <v>14598.396000000001</v>
      </c>
    </row>
    <row r="42" spans="1:20" s="1" customFormat="1" ht="21.95" customHeight="1" thickBot="1">
      <c r="A42" s="72" t="s">
        <v>86</v>
      </c>
      <c r="B42" s="73" t="s">
        <v>24</v>
      </c>
      <c r="C42" s="74" t="s">
        <v>7</v>
      </c>
      <c r="D42" s="74">
        <v>150</v>
      </c>
      <c r="E42" s="75">
        <f t="shared" si="3"/>
        <v>23.936666666666667</v>
      </c>
      <c r="F42" s="71">
        <f t="shared" si="4"/>
        <v>3590.1766666666667</v>
      </c>
      <c r="G42" s="50">
        <f t="shared" si="5"/>
        <v>31.311553666666669</v>
      </c>
      <c r="H42" s="51">
        <f t="shared" si="6"/>
        <v>4696.30638</v>
      </c>
      <c r="I42" s="52">
        <v>27.6</v>
      </c>
      <c r="J42" s="50">
        <f t="shared" si="0"/>
        <v>36.103560000000002</v>
      </c>
      <c r="K42" s="23">
        <f t="shared" si="1"/>
        <v>4140</v>
      </c>
      <c r="L42" s="24">
        <f t="shared" si="7"/>
        <v>5415.5340000000006</v>
      </c>
      <c r="M42" s="25">
        <v>22.21</v>
      </c>
      <c r="N42" s="23">
        <f t="shared" si="10"/>
        <v>29.052901000000002</v>
      </c>
      <c r="O42" s="23">
        <v>3331.13</v>
      </c>
      <c r="P42" s="24">
        <v>4357.4399999999996</v>
      </c>
      <c r="Q42" s="25">
        <v>22</v>
      </c>
      <c r="R42" s="23">
        <f t="shared" si="2"/>
        <v>28.778200000000002</v>
      </c>
      <c r="S42" s="23">
        <v>3299.4</v>
      </c>
      <c r="T42" s="24">
        <f t="shared" si="9"/>
        <v>4315.9451399999998</v>
      </c>
    </row>
    <row r="43" spans="1:20" s="1" customFormat="1" ht="21.95" customHeight="1" thickBot="1">
      <c r="A43" s="120" t="s">
        <v>94</v>
      </c>
      <c r="B43" s="121"/>
      <c r="C43" s="121"/>
      <c r="D43" s="121"/>
      <c r="E43" s="122"/>
      <c r="F43" s="55">
        <f>SUM(F9:F42,F7)-0.07</f>
        <v>529625.65333333332</v>
      </c>
      <c r="G43" s="56"/>
      <c r="H43" s="57">
        <f>SUM(H6:H42)</f>
        <v>692803.31356733339</v>
      </c>
      <c r="I43" s="58"/>
      <c r="J43" s="55"/>
      <c r="K43" s="35">
        <f>SUM(K6:K42)</f>
        <v>523843.76</v>
      </c>
      <c r="L43" s="36">
        <f>SUM(L6:L42)</f>
        <v>685240.02245599963</v>
      </c>
      <c r="M43" s="27"/>
      <c r="N43" s="26"/>
      <c r="O43" s="37">
        <f>SUM(O6:O42)-0.04</f>
        <v>531151.3600000001</v>
      </c>
      <c r="P43" s="38">
        <f>SUM(P6:P42)</f>
        <v>694799.10410399979</v>
      </c>
      <c r="Q43" s="27"/>
      <c r="R43" s="26"/>
      <c r="S43" s="39">
        <f>SUM(S6:S42)-0.18</f>
        <v>533881.83000000007</v>
      </c>
      <c r="T43" s="40">
        <f>SUM(T6:T42)+0.01</f>
        <v>698370.82414199982</v>
      </c>
    </row>
    <row r="44" spans="1:20" s="1" customFormat="1" ht="39.75" customHeight="1">
      <c r="A44" s="59"/>
      <c r="B44" s="59"/>
      <c r="C44" s="59"/>
      <c r="D44" s="59"/>
      <c r="E44" s="59"/>
      <c r="F44" s="60"/>
      <c r="G44" s="61"/>
      <c r="H44" s="60"/>
      <c r="I44" s="60"/>
      <c r="J44" s="60"/>
      <c r="K44" s="31"/>
      <c r="L44" s="31"/>
      <c r="M44" s="31"/>
      <c r="N44" s="31"/>
      <c r="O44" s="31"/>
      <c r="P44" s="31"/>
      <c r="Q44" s="31"/>
      <c r="R44" s="31"/>
      <c r="S44" s="31"/>
      <c r="T44" s="31"/>
    </row>
    <row r="45" spans="1:20" s="1" customFormat="1" ht="23.25" customHeight="1">
      <c r="A45" s="62"/>
      <c r="B45" s="63"/>
      <c r="C45" s="63"/>
      <c r="D45" s="63"/>
      <c r="E45" s="63"/>
      <c r="F45" s="123" t="s">
        <v>98</v>
      </c>
      <c r="G45" s="123"/>
      <c r="H45" s="123"/>
      <c r="I45" s="63"/>
      <c r="J45" s="63"/>
      <c r="K45" s="32"/>
      <c r="L45" s="32"/>
      <c r="M45" s="32"/>
      <c r="N45" s="32"/>
      <c r="O45" s="32"/>
      <c r="P45" s="32"/>
      <c r="Q45" s="32"/>
      <c r="R45" s="32"/>
      <c r="S45" s="32"/>
      <c r="T45" s="32"/>
    </row>
    <row r="46" spans="1:20" s="1" customFormat="1" ht="1.5" hidden="1" customHeight="1">
      <c r="A46" s="59"/>
      <c r="B46" s="59"/>
      <c r="C46" s="59"/>
      <c r="D46" s="59"/>
      <c r="E46" s="64"/>
      <c r="F46" s="60"/>
      <c r="G46" s="61"/>
      <c r="H46" s="124" t="s">
        <v>91</v>
      </c>
      <c r="I46" s="124"/>
      <c r="J46" s="124"/>
      <c r="K46" s="13">
        <f>523843.76-K43</f>
        <v>0</v>
      </c>
      <c r="L46" s="13">
        <f>685240.02-L43</f>
        <v>-2.4559996090829372E-3</v>
      </c>
      <c r="M46" s="13"/>
      <c r="N46" s="13"/>
      <c r="O46" s="13">
        <f>531151.36-O43</f>
        <v>0</v>
      </c>
      <c r="P46" s="13">
        <f>694799.1-P43</f>
        <v>-4.1039998177438974E-3</v>
      </c>
      <c r="Q46" s="13"/>
      <c r="R46" s="13"/>
      <c r="S46" s="13">
        <f>533881.83-S43</f>
        <v>0</v>
      </c>
      <c r="T46" s="13">
        <f>698370.82-T43</f>
        <v>-4.1419998742640018E-3</v>
      </c>
    </row>
    <row r="47" spans="1:20" s="1" customFormat="1" ht="45" customHeight="1">
      <c r="A47" s="59"/>
      <c r="B47" s="59"/>
      <c r="C47" s="59"/>
      <c r="D47" s="59"/>
      <c r="E47" s="64"/>
      <c r="F47" s="60"/>
      <c r="G47" s="61"/>
      <c r="H47" s="60"/>
      <c r="I47" s="60"/>
      <c r="J47" s="60"/>
      <c r="K47" s="14"/>
      <c r="L47" s="14"/>
      <c r="M47" s="14"/>
      <c r="N47" s="14"/>
      <c r="O47" s="14"/>
      <c r="P47" s="14"/>
      <c r="Q47" s="14"/>
      <c r="R47" s="14"/>
      <c r="S47" s="14"/>
      <c r="T47" s="14"/>
    </row>
    <row r="48" spans="1:20" s="1" customFormat="1" ht="21" customHeight="1">
      <c r="A48" s="116" t="s">
        <v>99</v>
      </c>
      <c r="B48" s="116"/>
      <c r="C48" s="117" t="s">
        <v>95</v>
      </c>
      <c r="D48" s="117"/>
      <c r="E48" s="117"/>
      <c r="F48" s="117"/>
      <c r="G48" s="65"/>
      <c r="H48" s="65"/>
      <c r="I48" s="65"/>
      <c r="J48" s="65"/>
      <c r="K48" s="33"/>
      <c r="L48" s="11"/>
      <c r="M48" s="11"/>
      <c r="N48" s="11"/>
      <c r="O48" s="11"/>
      <c r="P48" s="11"/>
      <c r="Q48" s="11"/>
      <c r="R48" s="11"/>
      <c r="S48" s="11"/>
      <c r="T48" s="11"/>
    </row>
    <row r="49" spans="1:20" s="1" customFormat="1" ht="23.25" customHeight="1">
      <c r="A49" s="116" t="s">
        <v>97</v>
      </c>
      <c r="B49" s="116"/>
      <c r="C49" s="116" t="s">
        <v>96</v>
      </c>
      <c r="D49" s="116"/>
      <c r="E49" s="116"/>
      <c r="F49" s="116"/>
      <c r="G49" s="67"/>
      <c r="H49" s="66"/>
      <c r="I49" s="66"/>
      <c r="J49" s="65"/>
      <c r="K49" s="33"/>
      <c r="L49" s="13"/>
      <c r="M49" s="13"/>
      <c r="N49" s="13"/>
      <c r="O49" s="13"/>
      <c r="P49" s="13"/>
      <c r="Q49" s="13"/>
      <c r="R49" s="13"/>
      <c r="S49" s="13"/>
      <c r="T49" s="13"/>
    </row>
    <row r="50" spans="1:20" s="1" customFormat="1" ht="23.25" customHeight="1">
      <c r="A50" s="34"/>
      <c r="B50" s="34"/>
      <c r="C50" s="34"/>
      <c r="D50" s="34"/>
      <c r="E50" s="33"/>
      <c r="F50" s="33"/>
      <c r="G50" s="33"/>
      <c r="H50" s="33"/>
      <c r="I50" s="33"/>
      <c r="J50" s="33"/>
      <c r="K50" s="33"/>
      <c r="L50" s="13"/>
      <c r="M50" s="13"/>
      <c r="N50" s="13"/>
      <c r="O50" s="13"/>
      <c r="P50" s="13"/>
      <c r="Q50" s="13"/>
      <c r="R50" s="13"/>
      <c r="S50" s="13"/>
      <c r="T50" s="13"/>
    </row>
    <row r="51" spans="1:20" s="1" customFormat="1" ht="23.25" customHeight="1">
      <c r="A51" s="34"/>
      <c r="B51" s="34"/>
      <c r="C51" s="34"/>
      <c r="D51" s="34"/>
      <c r="E51" s="33"/>
      <c r="F51" s="33"/>
      <c r="G51" s="33"/>
      <c r="H51" s="33"/>
      <c r="I51" s="33"/>
      <c r="J51" s="33"/>
      <c r="K51" s="13"/>
      <c r="L51" s="13"/>
      <c r="M51" s="13"/>
      <c r="N51" s="13"/>
      <c r="O51" s="13"/>
      <c r="P51" s="13"/>
      <c r="Q51" s="13"/>
      <c r="R51" s="13"/>
      <c r="S51" s="13"/>
      <c r="T51" s="13"/>
    </row>
    <row r="52" spans="1:20" s="1" customFormat="1" ht="23.25" customHeight="1">
      <c r="A52" s="10" t="s">
        <v>59</v>
      </c>
      <c r="B52" s="6"/>
      <c r="C52" s="6"/>
      <c r="D52" s="6"/>
      <c r="E52" s="7"/>
      <c r="F52" s="13"/>
      <c r="G52" s="8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</row>
    <row r="53" spans="1:20" s="1" customFormat="1" ht="23.25" customHeight="1">
      <c r="A53" s="5"/>
      <c r="B53" s="6"/>
      <c r="C53" s="6"/>
      <c r="D53" s="6"/>
      <c r="E53" s="7"/>
      <c r="F53" s="13"/>
      <c r="G53" s="8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</row>
    <row r="54" spans="1:20" s="1" customFormat="1" ht="16.5" customHeight="1">
      <c r="A54" s="9"/>
      <c r="B54" s="6"/>
      <c r="C54" s="6"/>
      <c r="D54" s="6"/>
      <c r="E54" s="7"/>
      <c r="F54" s="13"/>
      <c r="G54" s="8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</row>
    <row r="55" spans="1:20" s="1" customFormat="1" ht="16.5" customHeight="1">
      <c r="A55"/>
      <c r="B55" s="6"/>
      <c r="C55" s="6"/>
      <c r="D55" s="6"/>
      <c r="E55" s="7"/>
      <c r="F55" s="13"/>
      <c r="G55" s="8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</row>
    <row r="56" spans="1:20" s="1" customFormat="1" ht="16.5" customHeight="1">
      <c r="A56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</row>
    <row r="57" spans="1:20" s="1" customFormat="1" ht="16.5" customHeight="1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</row>
    <row r="58" spans="1:20" ht="16.5" customHeight="1"/>
    <row r="59" spans="1:20" ht="21.75" customHeight="1"/>
    <row r="60" spans="1:20" ht="21.75" customHeight="1"/>
  </sheetData>
  <mergeCells count="22">
    <mergeCell ref="A48:B48"/>
    <mergeCell ref="A49:B49"/>
    <mergeCell ref="C48:F48"/>
    <mergeCell ref="C49:F49"/>
    <mergeCell ref="A3:D3"/>
    <mergeCell ref="A43:E43"/>
    <mergeCell ref="F45:H45"/>
    <mergeCell ref="H46:J46"/>
    <mergeCell ref="S3:T4"/>
    <mergeCell ref="A4:A5"/>
    <mergeCell ref="B4:B5"/>
    <mergeCell ref="C4:C5"/>
    <mergeCell ref="D4:D5"/>
    <mergeCell ref="E4:E5"/>
    <mergeCell ref="F4:F5"/>
    <mergeCell ref="G4:G5"/>
    <mergeCell ref="H4:H5"/>
    <mergeCell ref="I3:J4"/>
    <mergeCell ref="K3:L4"/>
    <mergeCell ref="M3:N4"/>
    <mergeCell ref="O3:P4"/>
    <mergeCell ref="Q3:R4"/>
  </mergeCells>
  <printOptions horizontalCentered="1" verticalCentered="1"/>
  <pageMargins left="0.35433070866141736" right="0.43307086614173229" top="0.19685039370078741" bottom="0.15748031496062992" header="0" footer="0.19685039370078741"/>
  <pageSetup paperSize="9" scale="55" fitToWidth="0" orientation="portrait" r:id="rId1"/>
  <ignoredErrors>
    <ignoredError sqref="K9:K16" formula="1"/>
  </ignoredErrors>
  <drawing r:id="rId2"/>
  <legacyDrawingHF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A2:H49"/>
  <sheetViews>
    <sheetView tabSelected="1" zoomScale="25" zoomScaleNormal="25" workbookViewId="0">
      <selection activeCell="C40" sqref="C40"/>
    </sheetView>
  </sheetViews>
  <sheetFormatPr defaultRowHeight="15"/>
  <cols>
    <col min="1" max="1" width="11.5703125" customWidth="1"/>
    <col min="2" max="2" width="102.28515625" customWidth="1"/>
    <col min="3" max="3" width="23.28515625" customWidth="1"/>
    <col min="4" max="4" width="18.28515625" bestFit="1" customWidth="1"/>
    <col min="5" max="5" width="23.140625" customWidth="1"/>
    <col min="6" max="6" width="18.28515625" customWidth="1"/>
    <col min="7" max="7" width="23" customWidth="1"/>
    <col min="8" max="8" width="20.28515625" customWidth="1"/>
  </cols>
  <sheetData>
    <row r="2" spans="1:8" ht="66.75" customHeight="1">
      <c r="A2" s="125" t="s">
        <v>104</v>
      </c>
      <c r="B2" s="125"/>
      <c r="C2" s="125"/>
      <c r="D2" s="125"/>
      <c r="E2" s="125"/>
      <c r="F2" s="125"/>
      <c r="G2" s="125"/>
      <c r="H2" s="125"/>
    </row>
    <row r="3" spans="1:8" ht="18.75">
      <c r="A3" s="76"/>
      <c r="B3" s="76"/>
      <c r="C3" s="76"/>
      <c r="D3" s="76"/>
      <c r="E3" s="76"/>
      <c r="F3" s="76"/>
      <c r="G3" s="76"/>
      <c r="H3" s="76"/>
    </row>
    <row r="4" spans="1:8" ht="18.75">
      <c r="A4" s="132" t="s">
        <v>103</v>
      </c>
      <c r="B4" s="132"/>
      <c r="C4" s="132"/>
      <c r="D4" s="132"/>
      <c r="E4" s="132"/>
      <c r="F4" s="132"/>
      <c r="G4" s="132"/>
      <c r="H4" s="132"/>
    </row>
    <row r="5" spans="1:8" ht="18.75">
      <c r="A5" s="76"/>
      <c r="B5" s="76"/>
      <c r="C5" s="76"/>
      <c r="D5" s="76"/>
      <c r="E5" s="76"/>
      <c r="F5" s="76"/>
      <c r="G5" s="76"/>
      <c r="H5" s="76"/>
    </row>
    <row r="6" spans="1:8" ht="19.5" thickBot="1">
      <c r="A6" s="76"/>
      <c r="B6" s="76"/>
      <c r="C6" s="76"/>
      <c r="D6" s="76"/>
      <c r="E6" s="76"/>
      <c r="F6" s="76"/>
      <c r="G6" s="76"/>
      <c r="H6" s="76"/>
    </row>
    <row r="7" spans="1:8" ht="60" customHeight="1">
      <c r="A7" s="129" t="s">
        <v>92</v>
      </c>
      <c r="B7" s="130"/>
      <c r="C7" s="130"/>
      <c r="D7" s="130"/>
      <c r="E7" s="130"/>
      <c r="F7" s="130"/>
      <c r="G7" s="130"/>
      <c r="H7" s="131"/>
    </row>
    <row r="8" spans="1:8" ht="21.95" customHeight="1">
      <c r="A8" s="126" t="s">
        <v>25</v>
      </c>
      <c r="B8" s="127" t="s">
        <v>0</v>
      </c>
      <c r="C8" s="127" t="s">
        <v>1</v>
      </c>
      <c r="D8" s="127" t="s">
        <v>2</v>
      </c>
      <c r="E8" s="127" t="s">
        <v>100</v>
      </c>
      <c r="F8" s="127" t="s">
        <v>101</v>
      </c>
      <c r="G8" s="127" t="s">
        <v>3</v>
      </c>
      <c r="H8" s="128" t="s">
        <v>102</v>
      </c>
    </row>
    <row r="9" spans="1:8" ht="39.75" customHeight="1">
      <c r="A9" s="126"/>
      <c r="B9" s="127"/>
      <c r="C9" s="127"/>
      <c r="D9" s="127"/>
      <c r="E9" s="127"/>
      <c r="F9" s="127"/>
      <c r="G9" s="127"/>
      <c r="H9" s="128"/>
    </row>
    <row r="10" spans="1:8" ht="54.95" customHeight="1">
      <c r="A10" s="77">
        <v>1</v>
      </c>
      <c r="B10" s="78" t="s">
        <v>30</v>
      </c>
      <c r="C10" s="78"/>
      <c r="D10" s="78"/>
      <c r="E10" s="79"/>
      <c r="F10" s="79"/>
      <c r="G10" s="79"/>
      <c r="H10" s="80"/>
    </row>
    <row r="11" spans="1:8" ht="54.95" customHeight="1">
      <c r="A11" s="77" t="s">
        <v>26</v>
      </c>
      <c r="B11" s="81" t="s">
        <v>68</v>
      </c>
      <c r="C11" s="82" t="s">
        <v>27</v>
      </c>
      <c r="D11" s="82">
        <v>12</v>
      </c>
      <c r="E11" s="83"/>
      <c r="F11" s="83"/>
      <c r="G11" s="83"/>
      <c r="H11" s="84"/>
    </row>
    <row r="12" spans="1:8" ht="54.95" customHeight="1">
      <c r="A12" s="77">
        <v>2</v>
      </c>
      <c r="B12" s="78" t="s">
        <v>29</v>
      </c>
      <c r="C12" s="78"/>
      <c r="D12" s="78"/>
      <c r="E12" s="79"/>
      <c r="F12" s="83"/>
      <c r="G12" s="83"/>
      <c r="H12" s="84"/>
    </row>
    <row r="13" spans="1:8" ht="54.95" customHeight="1">
      <c r="A13" s="85" t="s">
        <v>28</v>
      </c>
      <c r="B13" s="81" t="s">
        <v>8</v>
      </c>
      <c r="C13" s="82" t="s">
        <v>7</v>
      </c>
      <c r="D13" s="82">
        <v>100</v>
      </c>
      <c r="E13" s="83"/>
      <c r="F13" s="83"/>
      <c r="G13" s="83"/>
      <c r="H13" s="84"/>
    </row>
    <row r="14" spans="1:8" ht="54.95" customHeight="1">
      <c r="A14" s="85" t="s">
        <v>31</v>
      </c>
      <c r="B14" s="81" t="s">
        <v>9</v>
      </c>
      <c r="C14" s="82" t="s">
        <v>7</v>
      </c>
      <c r="D14" s="82">
        <v>80</v>
      </c>
      <c r="E14" s="83"/>
      <c r="F14" s="83"/>
      <c r="G14" s="83"/>
      <c r="H14" s="84"/>
    </row>
    <row r="15" spans="1:8" ht="54.95" customHeight="1">
      <c r="A15" s="85" t="s">
        <v>32</v>
      </c>
      <c r="B15" s="81" t="s">
        <v>10</v>
      </c>
      <c r="C15" s="82" t="s">
        <v>7</v>
      </c>
      <c r="D15" s="82">
        <v>100</v>
      </c>
      <c r="E15" s="83"/>
      <c r="F15" s="83"/>
      <c r="G15" s="83"/>
      <c r="H15" s="84"/>
    </row>
    <row r="16" spans="1:8" ht="54.95" customHeight="1">
      <c r="A16" s="85" t="s">
        <v>33</v>
      </c>
      <c r="B16" s="81" t="s">
        <v>11</v>
      </c>
      <c r="C16" s="82" t="s">
        <v>7</v>
      </c>
      <c r="D16" s="82">
        <v>100</v>
      </c>
      <c r="E16" s="83"/>
      <c r="F16" s="83"/>
      <c r="G16" s="83"/>
      <c r="H16" s="84"/>
    </row>
    <row r="17" spans="1:8" ht="54.95" customHeight="1">
      <c r="A17" s="85" t="s">
        <v>34</v>
      </c>
      <c r="B17" s="81" t="s">
        <v>60</v>
      </c>
      <c r="C17" s="82" t="s">
        <v>7</v>
      </c>
      <c r="D17" s="82">
        <v>20</v>
      </c>
      <c r="E17" s="83"/>
      <c r="F17" s="83"/>
      <c r="G17" s="83"/>
      <c r="H17" s="84"/>
    </row>
    <row r="18" spans="1:8" ht="54.95" customHeight="1">
      <c r="A18" s="85" t="s">
        <v>35</v>
      </c>
      <c r="B18" s="81" t="s">
        <v>12</v>
      </c>
      <c r="C18" s="82" t="s">
        <v>7</v>
      </c>
      <c r="D18" s="82">
        <v>50</v>
      </c>
      <c r="E18" s="83"/>
      <c r="F18" s="83"/>
      <c r="G18" s="83"/>
      <c r="H18" s="84"/>
    </row>
    <row r="19" spans="1:8" ht="54.95" customHeight="1">
      <c r="A19" s="85" t="s">
        <v>36</v>
      </c>
      <c r="B19" s="81" t="s">
        <v>22</v>
      </c>
      <c r="C19" s="82" t="s">
        <v>7</v>
      </c>
      <c r="D19" s="82">
        <v>50</v>
      </c>
      <c r="E19" s="83"/>
      <c r="F19" s="83"/>
      <c r="G19" s="83"/>
      <c r="H19" s="84"/>
    </row>
    <row r="20" spans="1:8" ht="54.95" customHeight="1">
      <c r="A20" s="85" t="s">
        <v>37</v>
      </c>
      <c r="B20" s="81" t="s">
        <v>13</v>
      </c>
      <c r="C20" s="82" t="s">
        <v>7</v>
      </c>
      <c r="D20" s="82">
        <v>30</v>
      </c>
      <c r="E20" s="83"/>
      <c r="F20" s="83"/>
      <c r="G20" s="83"/>
      <c r="H20" s="84"/>
    </row>
    <row r="21" spans="1:8" ht="54.95" customHeight="1">
      <c r="A21" s="85" t="s">
        <v>38</v>
      </c>
      <c r="B21" s="81" t="s">
        <v>14</v>
      </c>
      <c r="C21" s="82" t="s">
        <v>7</v>
      </c>
      <c r="D21" s="82">
        <v>30</v>
      </c>
      <c r="E21" s="83"/>
      <c r="F21" s="83"/>
      <c r="G21" s="83"/>
      <c r="H21" s="84"/>
    </row>
    <row r="22" spans="1:8" ht="54.95" customHeight="1">
      <c r="A22" s="85" t="s">
        <v>39</v>
      </c>
      <c r="B22" s="81" t="s">
        <v>61</v>
      </c>
      <c r="C22" s="82" t="s">
        <v>7</v>
      </c>
      <c r="D22" s="82">
        <v>5</v>
      </c>
      <c r="E22" s="83"/>
      <c r="F22" s="83"/>
      <c r="G22" s="83"/>
      <c r="H22" s="84"/>
    </row>
    <row r="23" spans="1:8" ht="54.95" customHeight="1">
      <c r="A23" s="85" t="s">
        <v>40</v>
      </c>
      <c r="B23" s="81" t="s">
        <v>15</v>
      </c>
      <c r="C23" s="82" t="s">
        <v>7</v>
      </c>
      <c r="D23" s="82">
        <v>600</v>
      </c>
      <c r="E23" s="83"/>
      <c r="F23" s="83"/>
      <c r="G23" s="83"/>
      <c r="H23" s="84"/>
    </row>
    <row r="24" spans="1:8" ht="54.95" customHeight="1">
      <c r="A24" s="85" t="s">
        <v>41</v>
      </c>
      <c r="B24" s="81" t="s">
        <v>16</v>
      </c>
      <c r="C24" s="82" t="s">
        <v>7</v>
      </c>
      <c r="D24" s="82">
        <v>30</v>
      </c>
      <c r="E24" s="83"/>
      <c r="F24" s="83"/>
      <c r="G24" s="83"/>
      <c r="H24" s="84"/>
    </row>
    <row r="25" spans="1:8" ht="54.95" customHeight="1">
      <c r="A25" s="85" t="s">
        <v>42</v>
      </c>
      <c r="B25" s="81" t="s">
        <v>17</v>
      </c>
      <c r="C25" s="82" t="s">
        <v>7</v>
      </c>
      <c r="D25" s="82">
        <v>30</v>
      </c>
      <c r="E25" s="83"/>
      <c r="F25" s="83"/>
      <c r="G25" s="83"/>
      <c r="H25" s="84"/>
    </row>
    <row r="26" spans="1:8" ht="54.95" customHeight="1">
      <c r="A26" s="85" t="s">
        <v>43</v>
      </c>
      <c r="B26" s="81" t="s">
        <v>18</v>
      </c>
      <c r="C26" s="82" t="s">
        <v>7</v>
      </c>
      <c r="D26" s="82">
        <v>10</v>
      </c>
      <c r="E26" s="83"/>
      <c r="F26" s="83"/>
      <c r="G26" s="83"/>
      <c r="H26" s="84"/>
    </row>
    <row r="27" spans="1:8" ht="54.95" customHeight="1">
      <c r="A27" s="85" t="s">
        <v>44</v>
      </c>
      <c r="B27" s="81" t="s">
        <v>19</v>
      </c>
      <c r="C27" s="82" t="s">
        <v>7</v>
      </c>
      <c r="D27" s="82">
        <v>10</v>
      </c>
      <c r="E27" s="83"/>
      <c r="F27" s="83"/>
      <c r="G27" s="83"/>
      <c r="H27" s="84"/>
    </row>
    <row r="28" spans="1:8" ht="54.95" customHeight="1">
      <c r="A28" s="85" t="s">
        <v>45</v>
      </c>
      <c r="B28" s="81" t="s">
        <v>20</v>
      </c>
      <c r="C28" s="82" t="s">
        <v>7</v>
      </c>
      <c r="D28" s="82">
        <v>10</v>
      </c>
      <c r="E28" s="83"/>
      <c r="F28" s="83"/>
      <c r="G28" s="83"/>
      <c r="H28" s="84"/>
    </row>
    <row r="29" spans="1:8" ht="54.95" customHeight="1">
      <c r="A29" s="85" t="s">
        <v>46</v>
      </c>
      <c r="B29" s="81" t="s">
        <v>21</v>
      </c>
      <c r="C29" s="82" t="s">
        <v>7</v>
      </c>
      <c r="D29" s="82">
        <v>10</v>
      </c>
      <c r="E29" s="83"/>
      <c r="F29" s="83"/>
      <c r="G29" s="83"/>
      <c r="H29" s="84"/>
    </row>
    <row r="30" spans="1:8" ht="54.95" customHeight="1">
      <c r="A30" s="85" t="s">
        <v>47</v>
      </c>
      <c r="B30" s="81" t="s">
        <v>71</v>
      </c>
      <c r="C30" s="82" t="s">
        <v>7</v>
      </c>
      <c r="D30" s="82">
        <v>50</v>
      </c>
      <c r="E30" s="83"/>
      <c r="F30" s="83"/>
      <c r="G30" s="83"/>
      <c r="H30" s="84"/>
    </row>
    <row r="31" spans="1:8" ht="54.95" customHeight="1">
      <c r="A31" s="85" t="s">
        <v>48</v>
      </c>
      <c r="B31" s="81" t="s">
        <v>72</v>
      </c>
      <c r="C31" s="82" t="s">
        <v>7</v>
      </c>
      <c r="D31" s="82">
        <v>50</v>
      </c>
      <c r="E31" s="83"/>
      <c r="F31" s="83"/>
      <c r="G31" s="83"/>
      <c r="H31" s="84"/>
    </row>
    <row r="32" spans="1:8" ht="54.95" customHeight="1">
      <c r="A32" s="85" t="s">
        <v>49</v>
      </c>
      <c r="B32" s="81" t="s">
        <v>73</v>
      </c>
      <c r="C32" s="82" t="s">
        <v>23</v>
      </c>
      <c r="D32" s="82">
        <v>80</v>
      </c>
      <c r="E32" s="83"/>
      <c r="F32" s="83"/>
      <c r="G32" s="83"/>
      <c r="H32" s="84"/>
    </row>
    <row r="33" spans="1:8" ht="54.95" customHeight="1">
      <c r="A33" s="85" t="s">
        <v>50</v>
      </c>
      <c r="B33" s="81" t="s">
        <v>74</v>
      </c>
      <c r="C33" s="82" t="s">
        <v>23</v>
      </c>
      <c r="D33" s="82">
        <v>5</v>
      </c>
      <c r="E33" s="83"/>
      <c r="F33" s="83"/>
      <c r="G33" s="83"/>
      <c r="H33" s="84"/>
    </row>
    <row r="34" spans="1:8" ht="54.95" customHeight="1">
      <c r="A34" s="85" t="s">
        <v>51</v>
      </c>
      <c r="B34" s="81" t="s">
        <v>75</v>
      </c>
      <c r="C34" s="82" t="s">
        <v>23</v>
      </c>
      <c r="D34" s="82">
        <v>5</v>
      </c>
      <c r="E34" s="83"/>
      <c r="F34" s="83"/>
      <c r="G34" s="83"/>
      <c r="H34" s="84"/>
    </row>
    <row r="35" spans="1:8" ht="54.95" customHeight="1">
      <c r="A35" s="85" t="s">
        <v>52</v>
      </c>
      <c r="B35" s="81" t="s">
        <v>76</v>
      </c>
      <c r="C35" s="82" t="s">
        <v>7</v>
      </c>
      <c r="D35" s="82">
        <v>5</v>
      </c>
      <c r="E35" s="83"/>
      <c r="F35" s="83"/>
      <c r="G35" s="83"/>
      <c r="H35" s="84"/>
    </row>
    <row r="36" spans="1:8" ht="54.95" customHeight="1">
      <c r="A36" s="85" t="s">
        <v>53</v>
      </c>
      <c r="B36" s="81" t="s">
        <v>77</v>
      </c>
      <c r="C36" s="82" t="s">
        <v>7</v>
      </c>
      <c r="D36" s="82">
        <v>5</v>
      </c>
      <c r="E36" s="83"/>
      <c r="F36" s="83"/>
      <c r="G36" s="83"/>
      <c r="H36" s="84"/>
    </row>
    <row r="37" spans="1:8" ht="54.95" customHeight="1">
      <c r="A37" s="85" t="s">
        <v>54</v>
      </c>
      <c r="B37" s="81" t="s">
        <v>78</v>
      </c>
      <c r="C37" s="82" t="s">
        <v>7</v>
      </c>
      <c r="D37" s="82">
        <v>400</v>
      </c>
      <c r="E37" s="83"/>
      <c r="F37" s="83"/>
      <c r="G37" s="83"/>
      <c r="H37" s="84"/>
    </row>
    <row r="38" spans="1:8" ht="54.95" customHeight="1">
      <c r="A38" s="85" t="s">
        <v>55</v>
      </c>
      <c r="B38" s="81" t="s">
        <v>79</v>
      </c>
      <c r="C38" s="82" t="s">
        <v>7</v>
      </c>
      <c r="D38" s="82">
        <v>100</v>
      </c>
      <c r="E38" s="83"/>
      <c r="F38" s="83"/>
      <c r="G38" s="83"/>
      <c r="H38" s="84"/>
    </row>
    <row r="39" spans="1:8" ht="54.95" customHeight="1">
      <c r="A39" s="85" t="s">
        <v>56</v>
      </c>
      <c r="B39" s="81" t="s">
        <v>80</v>
      </c>
      <c r="C39" s="82" t="s">
        <v>7</v>
      </c>
      <c r="D39" s="82">
        <v>30</v>
      </c>
      <c r="E39" s="83"/>
      <c r="F39" s="83"/>
      <c r="G39" s="83"/>
      <c r="H39" s="84"/>
    </row>
    <row r="40" spans="1:8" ht="54.95" customHeight="1">
      <c r="A40" s="85" t="s">
        <v>57</v>
      </c>
      <c r="B40" s="81" t="s">
        <v>81</v>
      </c>
      <c r="C40" s="82" t="s">
        <v>7</v>
      </c>
      <c r="D40" s="82">
        <v>1</v>
      </c>
      <c r="E40" s="83"/>
      <c r="F40" s="83"/>
      <c r="G40" s="83"/>
      <c r="H40" s="84"/>
    </row>
    <row r="41" spans="1:8" ht="54.95" customHeight="1">
      <c r="A41" s="85" t="s">
        <v>58</v>
      </c>
      <c r="B41" s="81" t="s">
        <v>82</v>
      </c>
      <c r="C41" s="82" t="s">
        <v>7</v>
      </c>
      <c r="D41" s="82">
        <v>2</v>
      </c>
      <c r="E41" s="83"/>
      <c r="F41" s="83"/>
      <c r="G41" s="83"/>
      <c r="H41" s="84"/>
    </row>
    <row r="42" spans="1:8" ht="54.95" customHeight="1">
      <c r="A42" s="85" t="s">
        <v>69</v>
      </c>
      <c r="B42" s="86" t="s">
        <v>83</v>
      </c>
      <c r="C42" s="82" t="s">
        <v>7</v>
      </c>
      <c r="D42" s="82">
        <v>3</v>
      </c>
      <c r="E42" s="83"/>
      <c r="F42" s="83"/>
      <c r="G42" s="83"/>
      <c r="H42" s="84"/>
    </row>
    <row r="43" spans="1:8" ht="54.95" customHeight="1">
      <c r="A43" s="85" t="s">
        <v>70</v>
      </c>
      <c r="B43" s="86" t="s">
        <v>87</v>
      </c>
      <c r="C43" s="82" t="s">
        <v>7</v>
      </c>
      <c r="D43" s="82">
        <v>50</v>
      </c>
      <c r="E43" s="83"/>
      <c r="F43" s="83"/>
      <c r="G43" s="83"/>
      <c r="H43" s="84"/>
    </row>
    <row r="44" spans="1:8" ht="54.95" customHeight="1">
      <c r="A44" s="85" t="s">
        <v>84</v>
      </c>
      <c r="B44" s="86" t="s">
        <v>88</v>
      </c>
      <c r="C44" s="82" t="s">
        <v>7</v>
      </c>
      <c r="D44" s="82">
        <v>100</v>
      </c>
      <c r="E44" s="83"/>
      <c r="F44" s="83"/>
      <c r="G44" s="83"/>
      <c r="H44" s="84"/>
    </row>
    <row r="45" spans="1:8" ht="54.95" customHeight="1">
      <c r="A45" s="85" t="s">
        <v>85</v>
      </c>
      <c r="B45" s="86" t="s">
        <v>89</v>
      </c>
      <c r="C45" s="82" t="s">
        <v>7</v>
      </c>
      <c r="D45" s="82">
        <v>62</v>
      </c>
      <c r="E45" s="83"/>
      <c r="F45" s="83"/>
      <c r="G45" s="83"/>
      <c r="H45" s="84"/>
    </row>
    <row r="46" spans="1:8" ht="54.95" customHeight="1" thickBot="1">
      <c r="A46" s="87" t="s">
        <v>86</v>
      </c>
      <c r="B46" s="88" t="s">
        <v>24</v>
      </c>
      <c r="C46" s="89" t="s">
        <v>7</v>
      </c>
      <c r="D46" s="89">
        <v>150</v>
      </c>
      <c r="E46" s="90"/>
      <c r="F46" s="90"/>
      <c r="G46" s="90"/>
      <c r="H46" s="91"/>
    </row>
    <row r="47" spans="1:8" ht="18.75">
      <c r="A47" s="76"/>
      <c r="B47" s="76"/>
      <c r="C47" s="76"/>
      <c r="D47" s="76"/>
      <c r="E47" s="76"/>
      <c r="F47" s="76"/>
      <c r="G47" s="76"/>
      <c r="H47" s="76"/>
    </row>
    <row r="48" spans="1:8" ht="18.75">
      <c r="A48" s="76"/>
      <c r="B48" s="76"/>
      <c r="C48" s="76"/>
      <c r="D48" s="76"/>
      <c r="E48" s="76"/>
      <c r="F48" s="76"/>
      <c r="G48" s="76"/>
      <c r="H48" s="76"/>
    </row>
    <row r="49" spans="1:8" ht="18.75">
      <c r="A49" s="76"/>
      <c r="B49" s="76"/>
      <c r="C49" s="76"/>
      <c r="D49" s="76"/>
      <c r="E49" s="76"/>
      <c r="F49" s="76"/>
      <c r="G49" s="76"/>
      <c r="H49" s="76"/>
    </row>
  </sheetData>
  <mergeCells count="11">
    <mergeCell ref="A2:H2"/>
    <mergeCell ref="A8:A9"/>
    <mergeCell ref="B8:B9"/>
    <mergeCell ref="C8:C9"/>
    <mergeCell ref="D8:D9"/>
    <mergeCell ref="E8:E9"/>
    <mergeCell ref="F8:F9"/>
    <mergeCell ref="G8:G9"/>
    <mergeCell ref="H8:H9"/>
    <mergeCell ref="A7:H7"/>
    <mergeCell ref="A4:H4"/>
  </mergeCells>
  <pageMargins left="0.78740157480314965" right="0" top="0.39370078740157483" bottom="0.39370078740157483" header="0" footer="0.31496062992125984"/>
  <pageSetup paperSize="9" scale="35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2</vt:i4>
      </vt:variant>
    </vt:vector>
  </HeadingPairs>
  <TitlesOfParts>
    <vt:vector size="4" baseType="lpstr">
      <vt:lpstr>ANEXO MEDIA ORÇAMENTO</vt:lpstr>
      <vt:lpstr>Plan1</vt:lpstr>
      <vt:lpstr>'ANEXO MEDIA ORÇAMENTO'!Area_de_impressao</vt:lpstr>
      <vt:lpstr>Plan1!Area_de_impressao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SOIUrb</dc:creator>
  <cp:lastModifiedBy>Soiurb</cp:lastModifiedBy>
  <cp:lastPrinted>2021-01-22T18:18:28Z</cp:lastPrinted>
  <dcterms:created xsi:type="dcterms:W3CDTF">2017-04-07T15:15:57Z</dcterms:created>
  <dcterms:modified xsi:type="dcterms:W3CDTF">2021-01-26T19:16:28Z</dcterms:modified>
</cp:coreProperties>
</file>